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7590" activeTab="1"/>
  </bookViews>
  <sheets>
    <sheet name="Realizacija 2020" sheetId="9" r:id="rId1"/>
    <sheet name="Realizacija 2021-" sheetId="11" r:id="rId2"/>
  </sheets>
  <calcPr calcId="144525"/>
</workbook>
</file>

<file path=xl/calcChain.xml><?xml version="1.0" encoding="utf-8"?>
<calcChain xmlns="http://schemas.openxmlformats.org/spreadsheetml/2006/main">
  <c r="AE22" i="11" l="1"/>
  <c r="AC19" i="9" l="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3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2" i="9"/>
  <c r="AE33" i="9"/>
  <c r="AE34" i="9"/>
  <c r="AE35" i="9"/>
  <c r="AE36" i="9"/>
  <c r="AE37" i="9"/>
  <c r="AE38" i="9"/>
  <c r="AE39" i="9"/>
  <c r="X23" i="11" l="1"/>
  <c r="W30" i="11"/>
  <c r="V30" i="11"/>
  <c r="U30" i="11"/>
  <c r="T30" i="11"/>
  <c r="S30" i="11"/>
  <c r="R30" i="11"/>
  <c r="Q30" i="11"/>
  <c r="P30" i="11"/>
  <c r="O30" i="11"/>
  <c r="N30" i="11"/>
  <c r="M30" i="11"/>
  <c r="L30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6" i="11"/>
  <c r="X30" i="11" s="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<sst xmlns="http://schemas.openxmlformats.org/spreadsheetml/2006/main" count="483" uniqueCount="305">
  <si>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</si>
  <si>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</si>
  <si>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</si>
  <si>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</si>
  <si>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</si>
  <si>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</si>
  <si>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</si>
  <si>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</si>
  <si>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</si>
  <si>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</si>
  <si>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</si>
  <si>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</si>
  <si>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</si>
  <si>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</si>
  <si>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</si>
  <si>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</si>
  <si>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</si>
  <si>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</si>
  <si>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</si>
  <si>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</si>
  <si>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</si>
  <si>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</si>
  <si>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</si>
  <si>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</si>
  <si>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</si>
  <si>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</si>
  <si>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</si>
  <si>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</si>
  <si>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</si>
  <si>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</si>
  <si>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</si>
  <si>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</si>
  <si>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</si>
  <si>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</si>
  <si>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</si>
  <si>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</si>
  <si>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</si>
  <si>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</si>
  <si>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</si>
  <si>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</si>
  <si>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</si>
  <si>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</si>
  <si>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</si>
  <si>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</si>
  <si>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</si>
  <si>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</si>
  <si>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</si>
  <si>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</si>
  <si>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</si>
  <si>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</si>
  <si>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</si>
  <si>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</si>
  <si>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</si>
  <si>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</si>
  <si>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</si>
  <si>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</si>
  <si>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</si>
  <si>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</si>
  <si>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</si>
  <si>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</si>
  <si>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</si>
  <si>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</si>
  <si>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</si>
  <si>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</si>
  <si>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</si>
  <si>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</si>
  <si>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</si>
  <si>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</si>
  <si>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</si>
  <si>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</si>
  <si>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</si>
  <si>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</si>
  <si>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</si>
  <si>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</si>
  <si>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</si>
  <si>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</si>
  <si>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</si>
  <si>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</si>
  <si>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</si>
  <si>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</si>
  <si>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</si>
  <si>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</si>
  <si>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</si>
  <si>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</si>
  <si>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</si>
  <si>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</si>
  <si>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</si>
  <si>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</si>
  <si>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</si>
  <si>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</si>
  <si>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</si>
  <si>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</si>
  <si>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</si>
  <si>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</si>
  <si>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</si>
  <si>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</si>
  <si>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</si>
  <si>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</si>
  <si>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</si>
  <si>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</si>
  <si>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</si>
  <si>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</si>
  <si>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</si>
  <si>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</si>
  <si>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</si>
  <si>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</si>
  <si>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</si>
  <si>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</si>
  <si>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</si>
  <si>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</si>
  <si>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</si>
  <si>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</si>
  <si>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</si>
  <si>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</si>
  <si>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</si>
  <si>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</si>
  <si>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</si>
  <si>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</si>
  <si>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</si>
  <si>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</si>
  <si>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</si>
  <si>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</si>
  <si>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</si>
  <si>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</si>
  <si>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</si>
  <si>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</si>
  <si>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</si>
  <si>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</si>
  <si>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</si>
  <si>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</si>
  <si>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</si>
  <si>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</si>
  <si>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</si>
  <si>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</si>
  <si>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</si>
  <si>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</si>
  <si>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</si>
  <si>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</si>
  <si>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</si>
  <si>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</si>
  <si>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</si>
  <si>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</si>
  <si>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</si>
  <si>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</si>
  <si>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</si>
  <si>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</si>
  <si>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</si>
  <si>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</si>
  <si>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</si>
  <si>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</si>
  <si>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</si>
  <si>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</si>
  <si>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</si>
  <si>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</si>
  <si>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</si>
  <si>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</si>
  <si>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</si>
  <si>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</si>
  <si>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</si>
  <si>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</si>
  <si>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</si>
  <si>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</si>
  <si>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</si>
  <si>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</si>
  <si>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</si>
  <si>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</si>
  <si>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</si>
  <si>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</si>
  <si>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</si>
  <si>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</si>
  <si>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</si>
  <si>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</si>
  <si>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</si>
  <si>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</si>
  <si>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</si>
  <si>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</si>
  <si>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</si>
  <si>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</si>
  <si>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</si>
  <si>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</si>
  <si>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</si>
  <si>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</si>
  <si>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</si>
  <si>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</si>
  <si>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</si>
  <si>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</si>
  <si>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</si>
  <si>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</si>
  <si>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</si>
  <si>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</si>
  <si>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</si>
  <si>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</si>
  <si>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</si>
  <si>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</si>
  <si>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</si>
  <si>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</si>
  <si>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</si>
  <si>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</si>
  <si>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</si>
  <si>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</si>
  <si>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</si>
  <si>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</si>
  <si>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</si>
  <si>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</si>
  <si>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</si>
  <si>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</si>
  <si>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</si>
  <si>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</si>
  <si>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</si>
  <si>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</si>
  <si>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</si>
  <si>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</si>
  <si>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</si>
  <si>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</si>
  <si>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</si>
  <si>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</si>
  <si>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</si>
  <si>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</si>
  <si>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</si>
  <si>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</si>
  <si>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</si>
  <si>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</si>
  <si>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</si>
  <si>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</si>
  <si>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</si>
  <si>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Vrijednost : 1800.00                Rok izvršenja:                        Rok plaćanja:                      Garantni rok:</t>
  </si>
  <si>
    <t>Vrijednost : 3698.33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</si>
  <si>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</si>
  <si>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</si>
  <si>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</si>
  <si>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</si>
  <si>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</si>
  <si>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</si>
  <si>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</si>
  <si>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</si>
  <si>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</si>
  <si>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</si>
  <si>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5057.12                 Rok izvršenja:1 god                        Rok plaćanja:30 dana 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</si>
  <si>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</si>
  <si>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</si>
  <si>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</si>
  <si>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</si>
  <si>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</si>
  <si>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</si>
  <si>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</si>
  <si>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</si>
  <si>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</si>
  <si>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</si>
  <si>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</si>
  <si>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</si>
  <si>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</si>
  <si>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</si>
  <si>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</si>
  <si>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</si>
  <si>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</si>
  <si>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</si>
  <si>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</si>
  <si>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</si>
  <si>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</si>
  <si>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</si>
  <si>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</si>
  <si>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</si>
  <si>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</si>
  <si>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</si>
  <si>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</si>
  <si>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</si>
  <si>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</si>
  <si>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</si>
  <si>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</si>
  <si>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</si>
  <si>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</si>
  <si>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</si>
  <si>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</si>
  <si>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</si>
  <si>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</si>
  <si>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</si>
  <si>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</si>
  <si>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</si>
  <si>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</si>
  <si>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</si>
  <si>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</si>
  <si>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</si>
  <si>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</si>
  <si>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</si>
  <si>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Recons</t>
  </si>
  <si>
    <t>Društvo za reviziju,računovodstvo i finansijski konsalting d.o.o.</t>
  </si>
  <si>
    <t>Vrijednost : 6000,00          Rok izvršenja:                        Rok plaćanja:                      Garantni rok:</t>
  </si>
  <si>
    <t>Copija d.o.o. Sarajevo</t>
  </si>
  <si>
    <t>ugovor realizovan</t>
  </si>
  <si>
    <t>AneksII dio B 17/21</t>
  </si>
  <si>
    <t>Vrijednost : 5880,00          Rok izvršenja:                        Rok plaćanja:                      Garantni rok:</t>
  </si>
  <si>
    <t>Copia d.o.o. Sarajevo</t>
  </si>
  <si>
    <t>Vrijednost : 988,00              Rok izvršenja:                        Rok plaćanja:30                      Garantni rok:</t>
  </si>
  <si>
    <t xml:space="preserve"> ugovor u realizaciji</t>
  </si>
  <si>
    <t>ugovor u realizaciji</t>
  </si>
  <si>
    <t xml:space="preserve"> </t>
  </si>
  <si>
    <t>Senigor d.o.o. Srajevo</t>
  </si>
  <si>
    <t>Nabavka ptrapeznog profilisanog lima i pratećih materijala</t>
  </si>
  <si>
    <t>Vrijednost : 5533,04          Rok izvršenja:1 godina                        Rok plaćanja:30 dana                      Garantni rok:</t>
  </si>
  <si>
    <t>Nabavka materijala za čišćenje</t>
  </si>
  <si>
    <t>Vrijednost : 11986,50          Rok izvršenja:1 godina                        Rok plaćanja:30 dana                      Garantni rok:</t>
  </si>
  <si>
    <t>nabavka vodoinstalacionog materijala</t>
  </si>
  <si>
    <t>281-8-1-191/21</t>
  </si>
  <si>
    <t>281-7-1-179/21</t>
  </si>
  <si>
    <t>Vrijednost : 2194,31              Rok izvršenja:1 godina                        Rok plaćanja:30                      Garantni rok: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</si>
</sst>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6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NumberFormat="1" applyFont="1" applyFill="1" applyBorder="1" applyAlignment="1">
      <alignment vertical="center" wrapText="1"/>
    </xf>
    <xf numFmtId="0" fontId="16" fillId="3" borderId="4" xfId="0" applyNumberFormat="1" applyFont="1" applyFill="1" applyBorder="1" applyAlignment="1">
      <alignment vertical="center" wrapText="1"/>
    </xf>
    <xf numFmtId="0" fontId="16" fillId="4" borderId="4" xfId="0" applyNumberFormat="1" applyFont="1" applyFill="1" applyBorder="1" applyAlignment="1">
      <alignment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V41"/>
  <sheetViews>
    <sheetView zoomScale="50" zoomScaleNormal="50" zoomScalePageLayoutView="63" workbookViewId="0">
      <selection activeCell="AC29" sqref="AC29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hidden="1" customWidth="1"/>
    <col min="14" max="14" width="12.42578125" style="3" hidden="1" customWidth="1"/>
    <col min="15" max="19" width="10.7109375" style="3" hidden="1" customWidth="1"/>
    <col min="20" max="20" width="10.42578125" style="3" hidden="1" customWidth="1"/>
    <col min="21" max="21" width="10.5703125" style="3" hidden="1" customWidth="1"/>
    <col min="22" max="22" width="10.7109375" style="3" hidden="1" customWidth="1"/>
    <col min="23" max="23" width="12.28515625" style="3" hidden="1" customWidth="1"/>
    <col min="24" max="24" width="5.28515625" style="8" hidden="1" customWidth="1"/>
    <col min="25" max="25" width="16.85546875" style="8" customWidth="1"/>
    <col min="26" max="26" width="12.28515625" style="8" customWidth="1"/>
    <col min="27" max="27" width="16.140625" style="8" customWidth="1"/>
    <col min="28" max="28" width="25.42578125" style="70" customWidth="1"/>
    <col min="29" max="29" width="22.140625" style="71" customWidth="1"/>
    <col min="30" max="30" width="13.7109375" style="8" customWidth="1"/>
    <col min="31" max="31" width="9.7109375" style="4" customWidth="1"/>
    <col min="32" max="32" width="16.28515625" style="3" customWidth="1"/>
    <col min="33" max="33" width="18.855468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44550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7"/>
      <c r="AC1" s="68"/>
      <c r="AD1" s="17"/>
      <c r="AE1" s="18"/>
      <c r="AF1" s="10"/>
    </row>
    <row r="2" spans="1:152" s="2" customFormat="1" ht="28.15" customHeight="1" x14ac:dyDescent="0.25">
      <c r="A2" s="114" t="s">
        <v>0</v>
      </c>
      <c r="B2" s="118" t="s">
        <v>1</v>
      </c>
      <c r="C2" s="119"/>
      <c r="D2" s="120"/>
      <c r="E2" s="115" t="s">
        <v>2</v>
      </c>
      <c r="F2" s="113" t="s">
        <v>3</v>
      </c>
      <c r="G2" s="116" t="s">
        <v>176</v>
      </c>
      <c r="H2" s="107" t="s">
        <v>29</v>
      </c>
      <c r="I2" s="117" t="s">
        <v>4</v>
      </c>
      <c r="J2" s="117" t="s">
        <v>5</v>
      </c>
      <c r="K2" s="117" t="s">
        <v>182</v>
      </c>
      <c r="L2" s="113" t="s">
        <v>22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 t="s">
        <v>21</v>
      </c>
      <c r="Y2" s="101" t="s">
        <v>178</v>
      </c>
      <c r="Z2" s="104" t="s">
        <v>179</v>
      </c>
      <c r="AA2" s="107" t="s">
        <v>180</v>
      </c>
      <c r="AB2" s="110" t="s">
        <v>183</v>
      </c>
      <c r="AC2" s="97" t="s">
        <v>6</v>
      </c>
      <c r="AD2" s="101" t="s">
        <v>181</v>
      </c>
      <c r="AE2" s="98" t="s">
        <v>23</v>
      </c>
      <c r="AF2" s="98"/>
    </row>
    <row r="3" spans="1:152" s="2" customFormat="1" ht="28.15" customHeight="1" x14ac:dyDescent="0.25">
      <c r="A3" s="114"/>
      <c r="B3" s="121"/>
      <c r="C3" s="122"/>
      <c r="D3" s="123"/>
      <c r="E3" s="115"/>
      <c r="F3" s="113"/>
      <c r="G3" s="116"/>
      <c r="H3" s="108"/>
      <c r="I3" s="117"/>
      <c r="J3" s="117"/>
      <c r="K3" s="117"/>
      <c r="L3" s="53" t="s">
        <v>7</v>
      </c>
      <c r="M3" s="53" t="s">
        <v>7</v>
      </c>
      <c r="N3" s="53" t="s">
        <v>7</v>
      </c>
      <c r="O3" s="53" t="s">
        <v>7</v>
      </c>
      <c r="P3" s="53" t="s">
        <v>7</v>
      </c>
      <c r="Q3" s="53" t="s">
        <v>7</v>
      </c>
      <c r="R3" s="53" t="s">
        <v>7</v>
      </c>
      <c r="S3" s="53" t="s">
        <v>7</v>
      </c>
      <c r="T3" s="53" t="s">
        <v>7</v>
      </c>
      <c r="U3" s="53" t="s">
        <v>7</v>
      </c>
      <c r="V3" s="53" t="s">
        <v>7</v>
      </c>
      <c r="W3" s="53" t="s">
        <v>7</v>
      </c>
      <c r="X3" s="113"/>
      <c r="Y3" s="102"/>
      <c r="Z3" s="105"/>
      <c r="AA3" s="108"/>
      <c r="AB3" s="111"/>
      <c r="AC3" s="97"/>
      <c r="AD3" s="102"/>
      <c r="AE3" s="98"/>
      <c r="AF3" s="98"/>
    </row>
    <row r="4" spans="1:152" s="2" customFormat="1" ht="28.15" customHeight="1" x14ac:dyDescent="0.25">
      <c r="A4" s="114"/>
      <c r="B4" s="124" t="s">
        <v>177</v>
      </c>
      <c r="C4" s="124" t="s">
        <v>24</v>
      </c>
      <c r="D4" s="124" t="s">
        <v>25</v>
      </c>
      <c r="E4" s="115"/>
      <c r="F4" s="113"/>
      <c r="G4" s="116"/>
      <c r="H4" s="108"/>
      <c r="I4" s="117"/>
      <c r="J4" s="117"/>
      <c r="K4" s="117"/>
      <c r="L4" s="25">
        <v>44197</v>
      </c>
      <c r="M4" s="54" t="s">
        <v>9</v>
      </c>
      <c r="N4" s="54" t="s">
        <v>10</v>
      </c>
      <c r="O4" s="54" t="s">
        <v>11</v>
      </c>
      <c r="P4" s="54" t="s">
        <v>12</v>
      </c>
      <c r="Q4" s="54" t="s">
        <v>13</v>
      </c>
      <c r="R4" s="54" t="s">
        <v>14</v>
      </c>
      <c r="S4" s="54" t="s">
        <v>15</v>
      </c>
      <c r="T4" s="54" t="s">
        <v>16</v>
      </c>
      <c r="U4" s="54" t="s">
        <v>17</v>
      </c>
      <c r="V4" s="54" t="s">
        <v>18</v>
      </c>
      <c r="W4" s="54" t="s">
        <v>19</v>
      </c>
      <c r="X4" s="113"/>
      <c r="Y4" s="102"/>
      <c r="Z4" s="105"/>
      <c r="AA4" s="108"/>
      <c r="AB4" s="111"/>
      <c r="AC4" s="97"/>
      <c r="AD4" s="102"/>
      <c r="AE4" s="98"/>
      <c r="AF4" s="98"/>
    </row>
    <row r="5" spans="1:152" s="2" customFormat="1" ht="36" customHeight="1" x14ac:dyDescent="0.25">
      <c r="A5" s="114"/>
      <c r="B5" s="125"/>
      <c r="C5" s="125"/>
      <c r="D5" s="125"/>
      <c r="E5" s="115"/>
      <c r="F5" s="113"/>
      <c r="G5" s="116"/>
      <c r="H5" s="109"/>
      <c r="I5" s="117"/>
      <c r="J5" s="117"/>
      <c r="K5" s="117"/>
      <c r="L5" s="53" t="s">
        <v>8</v>
      </c>
      <c r="M5" s="53" t="s">
        <v>8</v>
      </c>
      <c r="N5" s="53" t="s">
        <v>8</v>
      </c>
      <c r="O5" s="53" t="s">
        <v>8</v>
      </c>
      <c r="P5" s="53" t="s">
        <v>8</v>
      </c>
      <c r="Q5" s="53" t="s">
        <v>8</v>
      </c>
      <c r="R5" s="53" t="s">
        <v>8</v>
      </c>
      <c r="S5" s="53" t="s">
        <v>8</v>
      </c>
      <c r="T5" s="53" t="s">
        <v>8</v>
      </c>
      <c r="U5" s="53" t="s">
        <v>8</v>
      </c>
      <c r="V5" s="53" t="s">
        <v>8</v>
      </c>
      <c r="W5" s="53" t="s">
        <v>8</v>
      </c>
      <c r="X5" s="113"/>
      <c r="Y5" s="103"/>
      <c r="Z5" s="106"/>
      <c r="AA5" s="109"/>
      <c r="AB5" s="112"/>
      <c r="AC5" s="97"/>
      <c r="AD5" s="103"/>
      <c r="AE5" s="98"/>
      <c r="AF5" s="98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1" t="s">
        <v>26</v>
      </c>
      <c r="F6" s="31"/>
      <c r="G6" s="31" t="s">
        <v>184</v>
      </c>
      <c r="H6" s="31" t="s">
        <v>30</v>
      </c>
      <c r="I6" s="33" t="s">
        <v>27</v>
      </c>
      <c r="J6" s="33" t="s">
        <v>28</v>
      </c>
      <c r="K6" s="75" t="s">
        <v>282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9" t="e">
        <f t="shared" ref="X6" si="0">K6-L6-M6-N6-O6-P6-Q6-R6-S6-T6-U6-V6-W6</f>
        <v>#VALUE!</v>
      </c>
      <c r="Y6" s="19"/>
      <c r="Z6" s="21"/>
      <c r="AA6" s="65">
        <v>43882</v>
      </c>
      <c r="AB6" s="46">
        <v>6000</v>
      </c>
      <c r="AC6" s="46">
        <v>0</v>
      </c>
      <c r="AD6" s="35"/>
      <c r="AE6" s="95" t="str">
        <f>IF(AC6=0,"ugovor realizovan","ugovor u realizaciji")</f>
        <v>ugovor realizovan</v>
      </c>
      <c r="AF6" s="96"/>
    </row>
    <row r="7" spans="1:152" s="11" customFormat="1" ht="70.900000000000006" customHeight="1" x14ac:dyDescent="0.25">
      <c r="A7" s="36">
        <v>2</v>
      </c>
      <c r="B7" s="37" t="s">
        <v>20</v>
      </c>
      <c r="C7" s="38">
        <v>4201848090000</v>
      </c>
      <c r="D7" s="38">
        <v>201848090000</v>
      </c>
      <c r="E7" s="39" t="s">
        <v>31</v>
      </c>
      <c r="F7" s="39"/>
      <c r="G7" s="39" t="s">
        <v>185</v>
      </c>
      <c r="H7" s="39" t="s">
        <v>30</v>
      </c>
      <c r="I7" s="41" t="s">
        <v>32</v>
      </c>
      <c r="J7" s="41" t="s">
        <v>33</v>
      </c>
      <c r="K7" s="76" t="s">
        <v>278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20" t="e">
        <f t="shared" ref="X7:X39" si="1">K7-L7-M7-N7-O7-P7-Q7-R7-S7-T7-U7-V7-W7</f>
        <v>#VALUE!</v>
      </c>
      <c r="Y7" s="20"/>
      <c r="Z7" s="22"/>
      <c r="AA7" s="66">
        <v>43928</v>
      </c>
      <c r="AB7" s="48">
        <v>5499</v>
      </c>
      <c r="AC7" s="48">
        <v>0</v>
      </c>
      <c r="AD7" s="43"/>
      <c r="AE7" s="95" t="str">
        <f t="shared" ref="AE7:AE39" si="2">IF(AC7=0,"ugovor realizovan","ugovor u realizaciji")</f>
        <v>ugovor realizovan</v>
      </c>
      <c r="AF7" s="9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9">
        <v>4200251660003</v>
      </c>
      <c r="D8" s="49">
        <v>200251660003</v>
      </c>
      <c r="E8" s="31" t="s">
        <v>35</v>
      </c>
      <c r="F8" s="31"/>
      <c r="G8" s="31" t="s">
        <v>187</v>
      </c>
      <c r="H8" s="31" t="s">
        <v>30</v>
      </c>
      <c r="I8" s="33" t="s">
        <v>36</v>
      </c>
      <c r="J8" s="33" t="s">
        <v>37</v>
      </c>
      <c r="K8" s="77" t="s">
        <v>277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9"/>
      <c r="Y8" s="19"/>
      <c r="Z8" s="21"/>
      <c r="AA8" s="61"/>
      <c r="AB8" s="46">
        <v>5535.62</v>
      </c>
      <c r="AC8" s="46">
        <v>268.62</v>
      </c>
      <c r="AD8" s="35"/>
      <c r="AE8" s="95" t="str">
        <f t="shared" si="2"/>
        <v>ugovor u realizaciji</v>
      </c>
      <c r="AF8" s="96"/>
    </row>
    <row r="9" spans="1:152" s="1" customFormat="1" ht="68.45" customHeight="1" x14ac:dyDescent="0.25">
      <c r="A9" s="36">
        <v>4</v>
      </c>
      <c r="B9" s="37" t="s">
        <v>39</v>
      </c>
      <c r="C9" s="38">
        <v>4200144230004</v>
      </c>
      <c r="D9" s="38">
        <v>200144230004</v>
      </c>
      <c r="E9" s="39" t="s">
        <v>40</v>
      </c>
      <c r="F9" s="39"/>
      <c r="G9" s="39" t="s">
        <v>186</v>
      </c>
      <c r="H9" s="45" t="s">
        <v>41</v>
      </c>
      <c r="I9" s="41" t="s">
        <v>42</v>
      </c>
      <c r="J9" s="41" t="s">
        <v>43</v>
      </c>
      <c r="K9" s="76" t="s">
        <v>250</v>
      </c>
      <c r="L9" s="43"/>
      <c r="M9" s="43"/>
      <c r="N9" s="43"/>
      <c r="O9" s="43">
        <v>1014.4</v>
      </c>
      <c r="P9" s="43">
        <v>700.19</v>
      </c>
      <c r="Q9" s="43">
        <v>745.4</v>
      </c>
      <c r="R9" s="43">
        <v>1603.8</v>
      </c>
      <c r="S9" s="43">
        <v>504</v>
      </c>
      <c r="T9" s="43">
        <v>751.5</v>
      </c>
      <c r="U9" s="43">
        <v>544</v>
      </c>
      <c r="V9" s="43">
        <v>504</v>
      </c>
      <c r="W9" s="43">
        <v>1871</v>
      </c>
      <c r="X9" s="20" t="e">
        <f t="shared" si="1"/>
        <v>#VALUE!</v>
      </c>
      <c r="Y9" s="20"/>
      <c r="Z9" s="76"/>
      <c r="AA9" s="62"/>
      <c r="AB9" s="48">
        <v>8987.73</v>
      </c>
      <c r="AC9" s="48">
        <v>2.67</v>
      </c>
      <c r="AD9" s="43"/>
      <c r="AE9" s="95" t="str">
        <f t="shared" si="2"/>
        <v>ugovor u realizaciji</v>
      </c>
      <c r="AF9" s="96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1" t="s">
        <v>45</v>
      </c>
      <c r="F10" s="31"/>
      <c r="G10" s="31" t="s">
        <v>188</v>
      </c>
      <c r="H10" s="31" t="s">
        <v>30</v>
      </c>
      <c r="I10" s="33" t="s">
        <v>46</v>
      </c>
      <c r="J10" s="33" t="s">
        <v>47</v>
      </c>
      <c r="K10" s="77" t="s">
        <v>276</v>
      </c>
      <c r="L10" s="35"/>
      <c r="M10" s="35"/>
      <c r="N10" s="35"/>
      <c r="O10" s="35">
        <v>1478.88</v>
      </c>
      <c r="P10" s="35"/>
      <c r="Q10" s="35"/>
      <c r="R10" s="35"/>
      <c r="S10" s="35"/>
      <c r="T10" s="35"/>
      <c r="U10" s="35"/>
      <c r="V10" s="35"/>
      <c r="W10" s="35"/>
      <c r="X10" s="19" t="e">
        <f t="shared" si="1"/>
        <v>#VALUE!</v>
      </c>
      <c r="Y10" s="19"/>
      <c r="Z10" s="21"/>
      <c r="AA10" s="65">
        <v>43895</v>
      </c>
      <c r="AB10" s="46">
        <v>2496</v>
      </c>
      <c r="AC10" s="46">
        <v>0</v>
      </c>
      <c r="AD10" s="35"/>
      <c r="AE10" s="95" t="str">
        <f t="shared" si="2"/>
        <v>ugovor realizovan</v>
      </c>
      <c r="AF10" s="96"/>
    </row>
    <row r="11" spans="1:152" s="1" customFormat="1" ht="70.900000000000006" customHeight="1" x14ac:dyDescent="0.25">
      <c r="A11" s="36">
        <v>6</v>
      </c>
      <c r="B11" s="37" t="s">
        <v>48</v>
      </c>
      <c r="C11" s="38">
        <v>4201474070000</v>
      </c>
      <c r="D11" s="38">
        <v>201474070000</v>
      </c>
      <c r="E11" s="39" t="s">
        <v>49</v>
      </c>
      <c r="F11" s="39"/>
      <c r="G11" s="39" t="s">
        <v>189</v>
      </c>
      <c r="H11" s="39" t="s">
        <v>30</v>
      </c>
      <c r="I11" s="41" t="s">
        <v>50</v>
      </c>
      <c r="J11" s="41" t="s">
        <v>51</v>
      </c>
      <c r="K11" s="76" t="s">
        <v>269</v>
      </c>
      <c r="L11" s="43"/>
      <c r="M11" s="43"/>
      <c r="N11" s="43"/>
      <c r="O11" s="43"/>
      <c r="P11" s="43"/>
      <c r="Q11" s="43">
        <v>381.59</v>
      </c>
      <c r="R11" s="43">
        <v>806.84</v>
      </c>
      <c r="S11" s="43">
        <v>369.32</v>
      </c>
      <c r="T11" s="43">
        <v>334.36</v>
      </c>
      <c r="U11" s="43">
        <v>314.36</v>
      </c>
      <c r="V11" s="43">
        <v>369.32</v>
      </c>
      <c r="W11" s="43">
        <v>334.36</v>
      </c>
      <c r="X11" s="20" t="e">
        <f t="shared" si="1"/>
        <v>#VALUE!</v>
      </c>
      <c r="Y11" s="20"/>
      <c r="Z11" s="22"/>
      <c r="AA11" s="62"/>
      <c r="AB11" s="48">
        <v>1478.88</v>
      </c>
      <c r="AC11" s="48">
        <v>519.76</v>
      </c>
      <c r="AD11" s="43"/>
      <c r="AE11" s="95" t="str">
        <f t="shared" si="2"/>
        <v>ugovor u realizaciji</v>
      </c>
      <c r="AF11" s="96"/>
    </row>
    <row r="12" spans="1:152" s="1" customFormat="1" ht="67.900000000000006" customHeight="1" x14ac:dyDescent="0.25">
      <c r="A12" s="27">
        <v>7</v>
      </c>
      <c r="B12" s="28" t="s">
        <v>53</v>
      </c>
      <c r="C12" s="49">
        <v>4200251660003</v>
      </c>
      <c r="D12" s="49">
        <v>200251660003</v>
      </c>
      <c r="E12" s="31" t="s">
        <v>52</v>
      </c>
      <c r="F12" s="31"/>
      <c r="G12" s="31" t="s">
        <v>190</v>
      </c>
      <c r="H12" s="31" t="s">
        <v>30</v>
      </c>
      <c r="I12" s="33" t="s">
        <v>50</v>
      </c>
      <c r="J12" s="33" t="s">
        <v>51</v>
      </c>
      <c r="K12" s="77" t="s">
        <v>274</v>
      </c>
      <c r="L12" s="35"/>
      <c r="M12" s="35"/>
      <c r="N12" s="35"/>
      <c r="O12" s="35"/>
      <c r="P12" s="35"/>
      <c r="Q12" s="35">
        <v>502</v>
      </c>
      <c r="R12" s="35">
        <v>599.79999999999995</v>
      </c>
      <c r="S12" s="35"/>
      <c r="T12" s="35">
        <v>635.5</v>
      </c>
      <c r="U12" s="35">
        <v>225.5</v>
      </c>
      <c r="V12" s="35">
        <v>152</v>
      </c>
      <c r="W12" s="35">
        <v>298.5</v>
      </c>
      <c r="X12" s="19" t="e">
        <f t="shared" si="1"/>
        <v>#VALUE!</v>
      </c>
      <c r="Y12" s="19"/>
      <c r="Z12" s="21"/>
      <c r="AA12" s="65">
        <v>43907</v>
      </c>
      <c r="AB12" s="46">
        <v>5993.19</v>
      </c>
      <c r="AC12" s="46">
        <v>0</v>
      </c>
      <c r="AD12" s="35"/>
      <c r="AE12" s="95" t="str">
        <f t="shared" si="2"/>
        <v>ugovor realizovan</v>
      </c>
      <c r="AF12" s="96"/>
    </row>
    <row r="13" spans="1:152" s="1" customFormat="1" ht="72" customHeight="1" x14ac:dyDescent="0.25">
      <c r="A13" s="36">
        <v>8</v>
      </c>
      <c r="B13" s="37" t="s">
        <v>53</v>
      </c>
      <c r="C13" s="47">
        <v>4200251660003</v>
      </c>
      <c r="D13" s="47">
        <v>200251660003</v>
      </c>
      <c r="E13" s="39" t="s">
        <v>54</v>
      </c>
      <c r="F13" s="39"/>
      <c r="G13" s="39" t="s">
        <v>191</v>
      </c>
      <c r="H13" s="39" t="s">
        <v>30</v>
      </c>
      <c r="I13" s="41" t="s">
        <v>55</v>
      </c>
      <c r="J13" s="41" t="s">
        <v>56</v>
      </c>
      <c r="K13" s="78" t="s">
        <v>275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>
        <v>1952</v>
      </c>
      <c r="W13" s="43"/>
      <c r="X13" s="20" t="e">
        <f t="shared" si="1"/>
        <v>#VALUE!</v>
      </c>
      <c r="Y13" s="20"/>
      <c r="Z13" s="22"/>
      <c r="AA13" s="66">
        <v>43907</v>
      </c>
      <c r="AB13" s="48">
        <v>5937.15</v>
      </c>
      <c r="AC13" s="48">
        <v>0</v>
      </c>
      <c r="AD13" s="43"/>
      <c r="AE13" s="95" t="str">
        <f t="shared" si="2"/>
        <v>ugovor realizovan</v>
      </c>
      <c r="AF13" s="96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5" t="s">
        <v>58</v>
      </c>
      <c r="F14" s="31"/>
      <c r="G14" s="31" t="s">
        <v>192</v>
      </c>
      <c r="H14" s="31" t="s">
        <v>30</v>
      </c>
      <c r="I14" s="33" t="s">
        <v>59</v>
      </c>
      <c r="J14" s="33" t="s">
        <v>60</v>
      </c>
      <c r="K14" s="79" t="s">
        <v>283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21" t="e">
        <f t="shared" si="1"/>
        <v>#VALUE!</v>
      </c>
      <c r="Y14" s="21"/>
      <c r="Z14" s="21"/>
      <c r="AA14" s="65">
        <v>43906</v>
      </c>
      <c r="AB14" s="46">
        <v>5929.49</v>
      </c>
      <c r="AC14" s="46">
        <v>0</v>
      </c>
      <c r="AD14" s="35"/>
      <c r="AE14" s="95" t="str">
        <f t="shared" si="2"/>
        <v>ugovor realizovan</v>
      </c>
      <c r="AF14" s="96"/>
    </row>
    <row r="15" spans="1:152" s="1" customFormat="1" ht="69" customHeight="1" x14ac:dyDescent="0.25">
      <c r="A15" s="36">
        <v>10</v>
      </c>
      <c r="B15" s="37" t="s">
        <v>61</v>
      </c>
      <c r="C15" s="38">
        <v>4218005380006</v>
      </c>
      <c r="D15" s="38">
        <v>218005380006</v>
      </c>
      <c r="E15" s="39" t="s">
        <v>62</v>
      </c>
      <c r="F15" s="39"/>
      <c r="G15" s="39" t="s">
        <v>194</v>
      </c>
      <c r="H15" s="39" t="s">
        <v>30</v>
      </c>
      <c r="I15" s="41" t="s">
        <v>63</v>
      </c>
      <c r="J15" s="41" t="s">
        <v>64</v>
      </c>
      <c r="K15" s="80" t="s">
        <v>270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>
        <v>350</v>
      </c>
      <c r="W15" s="48">
        <v>700</v>
      </c>
      <c r="X15" s="22" t="e">
        <f t="shared" si="1"/>
        <v>#VALUE!</v>
      </c>
      <c r="Y15" s="22"/>
      <c r="Z15" s="22"/>
      <c r="AA15" s="66">
        <v>43920</v>
      </c>
      <c r="AB15" s="48">
        <v>2700</v>
      </c>
      <c r="AC15" s="48">
        <v>0</v>
      </c>
      <c r="AD15" s="43"/>
      <c r="AE15" s="95" t="str">
        <f t="shared" si="2"/>
        <v>ugovor realizovan</v>
      </c>
      <c r="AF15" s="96"/>
    </row>
    <row r="16" spans="1:152" s="1" customFormat="1" ht="69.599999999999994" customHeight="1" x14ac:dyDescent="0.25">
      <c r="A16" s="27">
        <v>11</v>
      </c>
      <c r="B16" s="28" t="s">
        <v>65</v>
      </c>
      <c r="C16" s="49">
        <v>4201219470002</v>
      </c>
      <c r="D16" s="49">
        <v>201219470002</v>
      </c>
      <c r="E16" s="31" t="s">
        <v>66</v>
      </c>
      <c r="F16" s="31"/>
      <c r="G16" s="31" t="s">
        <v>193</v>
      </c>
      <c r="H16" s="31" t="s">
        <v>30</v>
      </c>
      <c r="I16" s="33" t="s">
        <v>67</v>
      </c>
      <c r="J16" s="33" t="s">
        <v>68</v>
      </c>
      <c r="K16" s="79" t="s">
        <v>251</v>
      </c>
      <c r="L16" s="46"/>
      <c r="M16" s="46"/>
      <c r="N16" s="46"/>
      <c r="O16" s="46"/>
      <c r="P16" s="46"/>
      <c r="Q16" s="46"/>
      <c r="R16" s="46"/>
      <c r="S16" s="46"/>
      <c r="T16" s="46">
        <v>1032.0899999999999</v>
      </c>
      <c r="U16" s="46"/>
      <c r="V16" s="46"/>
      <c r="W16" s="46">
        <v>1062.3699999999999</v>
      </c>
      <c r="X16" s="21" t="e">
        <f t="shared" si="1"/>
        <v>#VALUE!</v>
      </c>
      <c r="Y16" s="21"/>
      <c r="Z16" s="21"/>
      <c r="AA16" s="61"/>
      <c r="AB16" s="46">
        <v>5104.3900000000003</v>
      </c>
      <c r="AC16" s="46">
        <v>-47.27</v>
      </c>
      <c r="AD16" s="35"/>
      <c r="AE16" s="95" t="str">
        <f t="shared" si="2"/>
        <v>ugovor u realizaciji</v>
      </c>
      <c r="AF16" s="96"/>
    </row>
    <row r="17" spans="1:33" s="1" customFormat="1" ht="70.900000000000006" customHeight="1" x14ac:dyDescent="0.25">
      <c r="A17" s="36">
        <v>12</v>
      </c>
      <c r="B17" s="37" t="s">
        <v>69</v>
      </c>
      <c r="C17" s="38">
        <v>4202719900000</v>
      </c>
      <c r="D17" s="38">
        <v>202719900000</v>
      </c>
      <c r="E17" s="39" t="s">
        <v>70</v>
      </c>
      <c r="F17" s="39"/>
      <c r="G17" s="39" t="s">
        <v>195</v>
      </c>
      <c r="H17" s="39" t="s">
        <v>71</v>
      </c>
      <c r="I17" s="41" t="s">
        <v>72</v>
      </c>
      <c r="J17" s="41" t="s">
        <v>73</v>
      </c>
      <c r="K17" s="80" t="s">
        <v>249</v>
      </c>
      <c r="L17" s="48"/>
      <c r="M17" s="48"/>
      <c r="N17" s="48"/>
      <c r="O17" s="48"/>
      <c r="P17" s="48"/>
      <c r="Q17" s="48"/>
      <c r="R17" s="48"/>
      <c r="S17" s="48">
        <v>257</v>
      </c>
      <c r="T17" s="48">
        <v>3144</v>
      </c>
      <c r="U17" s="48">
        <v>4920</v>
      </c>
      <c r="V17" s="48">
        <v>257</v>
      </c>
      <c r="W17" s="48">
        <v>350</v>
      </c>
      <c r="X17" s="22" t="e">
        <f t="shared" si="1"/>
        <v>#VALUE!</v>
      </c>
      <c r="Y17" s="22"/>
      <c r="Z17" s="22"/>
      <c r="AA17" s="62"/>
      <c r="AB17" s="48">
        <v>2413.3000000000002</v>
      </c>
      <c r="AC17" s="48">
        <v>441.7</v>
      </c>
      <c r="AD17" s="43"/>
      <c r="AE17" s="95" t="str">
        <f t="shared" si="2"/>
        <v>ugovor u realizaciji</v>
      </c>
      <c r="AF17" s="96"/>
    </row>
    <row r="18" spans="1:33" s="1" customFormat="1" ht="67.900000000000006" customHeight="1" x14ac:dyDescent="0.25">
      <c r="A18" s="27">
        <v>13</v>
      </c>
      <c r="B18" s="28" t="s">
        <v>74</v>
      </c>
      <c r="C18" s="49">
        <v>4200555370001</v>
      </c>
      <c r="D18" s="49">
        <v>200555370001</v>
      </c>
      <c r="E18" s="31" t="s">
        <v>75</v>
      </c>
      <c r="F18" s="31"/>
      <c r="G18" s="31" t="s">
        <v>196</v>
      </c>
      <c r="H18" s="31" t="s">
        <v>30</v>
      </c>
      <c r="I18" s="33" t="s">
        <v>76</v>
      </c>
      <c r="J18" s="33" t="s">
        <v>77</v>
      </c>
      <c r="K18" s="79" t="s">
        <v>252</v>
      </c>
      <c r="L18" s="46"/>
      <c r="M18" s="46"/>
      <c r="N18" s="46"/>
      <c r="O18" s="46"/>
      <c r="P18" s="46"/>
      <c r="Q18" s="46"/>
      <c r="R18" s="46"/>
      <c r="S18" s="46"/>
      <c r="T18" s="46">
        <v>810</v>
      </c>
      <c r="U18" s="46"/>
      <c r="V18" s="46"/>
      <c r="W18" s="46">
        <v>685</v>
      </c>
      <c r="X18" s="21" t="e">
        <f t="shared" si="1"/>
        <v>#VALUE!</v>
      </c>
      <c r="Y18" s="21"/>
      <c r="Z18" s="21"/>
      <c r="AA18" s="61"/>
      <c r="AB18" s="46">
        <v>4428</v>
      </c>
      <c r="AC18" s="46">
        <v>825</v>
      </c>
      <c r="AD18" s="35"/>
      <c r="AE18" s="95" t="str">
        <f t="shared" si="2"/>
        <v>ugovor u realizaciji</v>
      </c>
      <c r="AF18" s="96"/>
    </row>
    <row r="19" spans="1:33" s="1" customFormat="1" ht="71.45" customHeight="1" x14ac:dyDescent="0.25">
      <c r="A19" s="36">
        <v>14</v>
      </c>
      <c r="B19" s="37" t="s">
        <v>53</v>
      </c>
      <c r="C19" s="47">
        <v>4200251660003</v>
      </c>
      <c r="D19" s="47">
        <v>200251660003</v>
      </c>
      <c r="E19" s="39" t="s">
        <v>35</v>
      </c>
      <c r="F19" s="39"/>
      <c r="G19" s="39" t="s">
        <v>197</v>
      </c>
      <c r="H19" s="39" t="s">
        <v>41</v>
      </c>
      <c r="I19" s="41" t="s">
        <v>78</v>
      </c>
      <c r="J19" s="41" t="s">
        <v>79</v>
      </c>
      <c r="K19" s="80" t="s">
        <v>281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>
        <v>1158.53</v>
      </c>
      <c r="W19" s="48">
        <v>1216.6099999999999</v>
      </c>
      <c r="X19" s="22" t="e">
        <f t="shared" si="1"/>
        <v>#VALUE!</v>
      </c>
      <c r="Y19" s="22"/>
      <c r="Z19" s="22"/>
      <c r="AA19" s="62"/>
      <c r="AB19" s="48">
        <v>11757.44</v>
      </c>
      <c r="AC19" s="48">
        <f>4742.56</f>
        <v>4742.5600000000004</v>
      </c>
      <c r="AD19" s="43"/>
      <c r="AE19" s="95" t="str">
        <f t="shared" si="2"/>
        <v>ugovor u realizaciji</v>
      </c>
      <c r="AF19" s="96"/>
      <c r="AG19" s="73"/>
    </row>
    <row r="20" spans="1:33" s="1" customFormat="1" ht="68.45" hidden="1" customHeight="1" x14ac:dyDescent="0.25">
      <c r="A20" s="36"/>
      <c r="B20" s="37" t="s">
        <v>53</v>
      </c>
      <c r="C20" s="47">
        <v>4200251660003</v>
      </c>
      <c r="D20" s="47">
        <v>200251660003</v>
      </c>
      <c r="E20" s="39" t="s">
        <v>35</v>
      </c>
      <c r="F20" s="39"/>
      <c r="G20" s="41"/>
      <c r="H20" s="39" t="s">
        <v>227</v>
      </c>
      <c r="I20" s="41">
        <v>44064</v>
      </c>
      <c r="J20" s="41">
        <v>44429</v>
      </c>
      <c r="K20" s="80" t="s">
        <v>253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22"/>
      <c r="Y20" s="22"/>
      <c r="Z20" s="22"/>
      <c r="AA20" s="62"/>
      <c r="AB20" s="81">
        <v>4946.57</v>
      </c>
      <c r="AC20" s="81">
        <v>53.43</v>
      </c>
      <c r="AD20" s="43"/>
      <c r="AE20" s="95" t="str">
        <f t="shared" si="2"/>
        <v>ugovor u realizaciji</v>
      </c>
      <c r="AF20" s="96"/>
    </row>
    <row r="21" spans="1:33" s="1" customFormat="1" ht="69" hidden="1" customHeight="1" x14ac:dyDescent="0.25">
      <c r="A21" s="36"/>
      <c r="B21" s="37" t="s">
        <v>53</v>
      </c>
      <c r="C21" s="47">
        <v>4200251660003</v>
      </c>
      <c r="D21" s="47">
        <v>200251660003</v>
      </c>
      <c r="E21" s="39" t="s">
        <v>35</v>
      </c>
      <c r="F21" s="39"/>
      <c r="G21" s="41"/>
      <c r="H21" s="39" t="s">
        <v>228</v>
      </c>
      <c r="I21" s="41" t="s">
        <v>230</v>
      </c>
      <c r="J21" s="41">
        <v>44518</v>
      </c>
      <c r="K21" s="80" t="s">
        <v>254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22"/>
      <c r="Y21" s="22"/>
      <c r="Z21" s="22"/>
      <c r="AA21" s="62"/>
      <c r="AB21" s="81">
        <v>4743.7</v>
      </c>
      <c r="AC21" s="81">
        <v>256.3</v>
      </c>
      <c r="AD21" s="43"/>
      <c r="AE21" s="95" t="str">
        <f t="shared" si="2"/>
        <v>ugovor u realizaciji</v>
      </c>
      <c r="AF21" s="96"/>
    </row>
    <row r="22" spans="1:33" s="1" customFormat="1" ht="70.150000000000006" hidden="1" customHeight="1" x14ac:dyDescent="0.25">
      <c r="A22" s="36"/>
      <c r="B22" s="37" t="s">
        <v>53</v>
      </c>
      <c r="C22" s="47">
        <v>4200251660003</v>
      </c>
      <c r="D22" s="47">
        <v>200251660003</v>
      </c>
      <c r="E22" s="39" t="s">
        <v>35</v>
      </c>
      <c r="F22" s="39"/>
      <c r="G22" s="41"/>
      <c r="H22" s="39" t="s">
        <v>229</v>
      </c>
      <c r="I22" s="41">
        <v>44300</v>
      </c>
      <c r="J22" s="41">
        <v>44665</v>
      </c>
      <c r="K22" s="80" t="s">
        <v>255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22"/>
      <c r="Y22" s="22"/>
      <c r="Z22" s="22"/>
      <c r="AA22" s="62"/>
      <c r="AB22" s="81">
        <v>2067.17</v>
      </c>
      <c r="AC22" s="81">
        <v>4433.83</v>
      </c>
      <c r="AD22" s="43"/>
      <c r="AE22" s="95" t="str">
        <f t="shared" si="2"/>
        <v>ugovor u realizaciji</v>
      </c>
      <c r="AF22" s="96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1" t="s">
        <v>81</v>
      </c>
      <c r="F23" s="31"/>
      <c r="G23" s="31" t="s">
        <v>198</v>
      </c>
      <c r="H23" s="31" t="s">
        <v>41</v>
      </c>
      <c r="I23" s="33">
        <v>44092</v>
      </c>
      <c r="J23" s="33">
        <v>44457</v>
      </c>
      <c r="K23" s="79" t="s">
        <v>256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21" t="e">
        <f t="shared" si="1"/>
        <v>#VALUE!</v>
      </c>
      <c r="Y23" s="21"/>
      <c r="Z23" s="21"/>
      <c r="AA23" s="61"/>
      <c r="AB23" s="46">
        <v>4550.37</v>
      </c>
      <c r="AC23" s="46">
        <v>19615.330000000002</v>
      </c>
      <c r="AD23" s="35"/>
      <c r="AE23" s="95" t="str">
        <f t="shared" si="2"/>
        <v>ugovor u realizaciji</v>
      </c>
      <c r="AF23" s="96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1" t="s">
        <v>81</v>
      </c>
      <c r="F24" s="31"/>
      <c r="G24" s="33"/>
      <c r="H24" s="31" t="s">
        <v>227</v>
      </c>
      <c r="I24" s="33">
        <v>44089</v>
      </c>
      <c r="J24" s="33">
        <v>44454</v>
      </c>
      <c r="K24" s="79" t="s">
        <v>257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21"/>
      <c r="Y24" s="21"/>
      <c r="Z24" s="21"/>
      <c r="AA24" s="61"/>
      <c r="AB24" s="81">
        <v>3787.13</v>
      </c>
      <c r="AC24" s="81">
        <v>1212.8699999999999</v>
      </c>
      <c r="AD24" s="35"/>
      <c r="AE24" s="95" t="str">
        <f t="shared" si="2"/>
        <v>ugovor u realizaciji</v>
      </c>
      <c r="AF24" s="96"/>
    </row>
    <row r="25" spans="1:33" s="1" customFormat="1" ht="72.599999999999994" customHeight="1" x14ac:dyDescent="0.25">
      <c r="A25" s="36">
        <v>16</v>
      </c>
      <c r="B25" s="37" t="s">
        <v>82</v>
      </c>
      <c r="C25" s="38">
        <v>4218068540003</v>
      </c>
      <c r="D25" s="38">
        <v>218068540003</v>
      </c>
      <c r="E25" s="39" t="s">
        <v>83</v>
      </c>
      <c r="F25" s="39"/>
      <c r="G25" s="39" t="s">
        <v>199</v>
      </c>
      <c r="H25" s="39" t="s">
        <v>41</v>
      </c>
      <c r="I25" s="41" t="s">
        <v>84</v>
      </c>
      <c r="J25" s="41" t="s">
        <v>85</v>
      </c>
      <c r="K25" s="80" t="s">
        <v>258</v>
      </c>
      <c r="L25" s="48"/>
      <c r="M25" s="48"/>
      <c r="N25" s="48"/>
      <c r="O25" s="48"/>
      <c r="P25" s="48"/>
      <c r="Q25" s="48"/>
      <c r="R25" s="48"/>
      <c r="S25" s="48"/>
      <c r="T25" s="48">
        <v>616.41</v>
      </c>
      <c r="U25" s="48"/>
      <c r="V25" s="48"/>
      <c r="W25" s="48"/>
      <c r="X25" s="22" t="e">
        <f t="shared" si="1"/>
        <v>#VALUE!</v>
      </c>
      <c r="Y25" s="22"/>
      <c r="Z25" s="22"/>
      <c r="AA25" s="62"/>
      <c r="AB25" s="48">
        <v>2294.17</v>
      </c>
      <c r="AC25" s="48">
        <v>13185.83</v>
      </c>
      <c r="AD25" s="43"/>
      <c r="AE25" s="95" t="str">
        <f t="shared" si="2"/>
        <v>ugovor u realizaciji</v>
      </c>
      <c r="AF25" s="96"/>
    </row>
    <row r="26" spans="1:33" s="1" customFormat="1" ht="69.599999999999994" hidden="1" customHeight="1" x14ac:dyDescent="0.25">
      <c r="A26" s="36"/>
      <c r="B26" s="37" t="s">
        <v>82</v>
      </c>
      <c r="C26" s="38">
        <v>4218068540003</v>
      </c>
      <c r="D26" s="38">
        <v>218068540003</v>
      </c>
      <c r="E26" s="39" t="s">
        <v>83</v>
      </c>
      <c r="F26" s="39"/>
      <c r="G26" s="39"/>
      <c r="H26" s="39" t="s">
        <v>227</v>
      </c>
      <c r="I26" s="41">
        <v>44090</v>
      </c>
      <c r="J26" s="41">
        <v>44458</v>
      </c>
      <c r="K26" s="80" t="s">
        <v>259</v>
      </c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22"/>
      <c r="Y26" s="22"/>
      <c r="Z26" s="22"/>
      <c r="AA26" s="62"/>
      <c r="AB26" s="81">
        <v>2294.17</v>
      </c>
      <c r="AC26" s="81">
        <v>2705.83</v>
      </c>
      <c r="AD26" s="43"/>
      <c r="AE26" s="95" t="str">
        <f t="shared" si="2"/>
        <v>ugovor u realizaciji</v>
      </c>
      <c r="AF26" s="96"/>
    </row>
    <row r="27" spans="1:33" s="1" customFormat="1" ht="70.900000000000006" customHeight="1" x14ac:dyDescent="0.25">
      <c r="A27" s="27">
        <v>17</v>
      </c>
      <c r="B27" s="28" t="s">
        <v>86</v>
      </c>
      <c r="C27" s="29"/>
      <c r="D27" s="29"/>
      <c r="E27" s="31" t="s">
        <v>87</v>
      </c>
      <c r="F27" s="31"/>
      <c r="G27" s="31" t="s">
        <v>223</v>
      </c>
      <c r="H27" s="31" t="s">
        <v>88</v>
      </c>
      <c r="I27" s="33" t="s">
        <v>89</v>
      </c>
      <c r="J27" s="33" t="s">
        <v>90</v>
      </c>
      <c r="K27" s="77" t="s">
        <v>272</v>
      </c>
      <c r="L27" s="46"/>
      <c r="M27" s="46"/>
      <c r="N27" s="46"/>
      <c r="O27" s="46"/>
      <c r="P27" s="46"/>
      <c r="Q27" s="46"/>
      <c r="R27" s="46"/>
      <c r="S27" s="46"/>
      <c r="T27" s="46"/>
      <c r="U27" s="46">
        <v>940.94</v>
      </c>
      <c r="V27" s="46"/>
      <c r="W27" s="46"/>
      <c r="X27" s="21" t="e">
        <f t="shared" si="1"/>
        <v>#VALUE!</v>
      </c>
      <c r="Y27" s="21"/>
      <c r="Z27" s="21"/>
      <c r="AA27" s="61"/>
      <c r="AB27" s="46">
        <v>1203.93</v>
      </c>
      <c r="AC27" s="46">
        <v>7616.07</v>
      </c>
      <c r="AD27" s="35"/>
      <c r="AE27" s="95" t="str">
        <f t="shared" si="2"/>
        <v>ugovor u realizaciji</v>
      </c>
      <c r="AF27" s="96"/>
    </row>
    <row r="28" spans="1:33" s="1" customFormat="1" ht="69" customHeight="1" x14ac:dyDescent="0.25">
      <c r="A28" s="36">
        <v>18</v>
      </c>
      <c r="B28" s="37" t="s">
        <v>91</v>
      </c>
      <c r="C28" s="38">
        <v>421866310009</v>
      </c>
      <c r="D28" s="38">
        <v>201866310009</v>
      </c>
      <c r="E28" s="39" t="s">
        <v>92</v>
      </c>
      <c r="F28" s="39"/>
      <c r="G28" s="39" t="s">
        <v>200</v>
      </c>
      <c r="H28" s="39" t="s">
        <v>30</v>
      </c>
      <c r="I28" s="41" t="s">
        <v>93</v>
      </c>
      <c r="J28" s="41" t="s">
        <v>94</v>
      </c>
      <c r="K28" s="76" t="s">
        <v>273</v>
      </c>
      <c r="L28" s="48"/>
      <c r="M28" s="48"/>
      <c r="N28" s="48"/>
      <c r="O28" s="48"/>
      <c r="P28" s="48"/>
      <c r="Q28" s="48"/>
      <c r="R28" s="48"/>
      <c r="S28" s="48"/>
      <c r="T28" s="48"/>
      <c r="U28" s="48">
        <v>512.82000000000005</v>
      </c>
      <c r="V28" s="48"/>
      <c r="W28" s="48"/>
      <c r="X28" s="22" t="e">
        <f t="shared" si="1"/>
        <v>#VALUE!</v>
      </c>
      <c r="Y28" s="22"/>
      <c r="Z28" s="22"/>
      <c r="AA28" s="66">
        <v>44053</v>
      </c>
      <c r="AB28" s="48">
        <v>4960</v>
      </c>
      <c r="AC28" s="48">
        <v>0</v>
      </c>
      <c r="AD28" s="43"/>
      <c r="AE28" s="95" t="str">
        <f t="shared" si="2"/>
        <v>ugovor realizovan</v>
      </c>
      <c r="AF28" s="96"/>
    </row>
    <row r="29" spans="1:33" s="1" customFormat="1" ht="66.599999999999994" customHeight="1" x14ac:dyDescent="0.25">
      <c r="A29" s="27">
        <v>19</v>
      </c>
      <c r="B29" s="28" t="s">
        <v>95</v>
      </c>
      <c r="C29" s="49">
        <v>4200326930001</v>
      </c>
      <c r="D29" s="49">
        <v>200326930001</v>
      </c>
      <c r="E29" s="31" t="s">
        <v>96</v>
      </c>
      <c r="F29" s="31"/>
      <c r="G29" s="31" t="s">
        <v>201</v>
      </c>
      <c r="H29" s="31" t="s">
        <v>41</v>
      </c>
      <c r="I29" s="33" t="s">
        <v>97</v>
      </c>
      <c r="J29" s="33" t="s">
        <v>98</v>
      </c>
      <c r="K29" s="77" t="s">
        <v>280</v>
      </c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>
        <v>503.97</v>
      </c>
      <c r="W29" s="46">
        <v>1790.18</v>
      </c>
      <c r="X29" s="21" t="e">
        <f t="shared" si="1"/>
        <v>#VALUE!</v>
      </c>
      <c r="Y29" s="21"/>
      <c r="Z29" s="21"/>
      <c r="AA29" s="61"/>
      <c r="AB29" s="46">
        <v>10833.2</v>
      </c>
      <c r="AC29" s="46">
        <v>63.2</v>
      </c>
      <c r="AD29" s="35"/>
      <c r="AE29" s="95" t="str">
        <f t="shared" si="2"/>
        <v>ugovor u realizaciji</v>
      </c>
      <c r="AF29" s="96"/>
    </row>
    <row r="30" spans="1:33" s="1" customFormat="1" ht="67.900000000000006" customHeight="1" x14ac:dyDescent="0.25">
      <c r="A30" s="36">
        <v>20</v>
      </c>
      <c r="B30" s="37" t="s">
        <v>99</v>
      </c>
      <c r="C30" s="38">
        <v>4200111220003</v>
      </c>
      <c r="D30" s="38">
        <v>200111220003</v>
      </c>
      <c r="E30" s="39" t="s">
        <v>100</v>
      </c>
      <c r="F30" s="39"/>
      <c r="G30" s="39" t="s">
        <v>202</v>
      </c>
      <c r="H30" s="39" t="s">
        <v>30</v>
      </c>
      <c r="I30" s="41" t="s">
        <v>101</v>
      </c>
      <c r="J30" s="41" t="s">
        <v>102</v>
      </c>
      <c r="K30" s="76" t="s">
        <v>260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>
        <v>1803.42</v>
      </c>
      <c r="X30" s="22" t="e">
        <f t="shared" si="1"/>
        <v>#VALUE!</v>
      </c>
      <c r="Y30" s="22"/>
      <c r="Z30" s="22"/>
      <c r="AA30" s="62"/>
      <c r="AB30" s="48">
        <v>1495</v>
      </c>
      <c r="AC30" s="48">
        <v>3805</v>
      </c>
      <c r="AD30" s="43"/>
      <c r="AE30" s="95" t="str">
        <f t="shared" si="2"/>
        <v>ugovor u realizaciji</v>
      </c>
      <c r="AF30" s="96"/>
    </row>
    <row r="31" spans="1:33" s="1" customFormat="1" ht="67.900000000000006" customHeight="1" x14ac:dyDescent="0.25">
      <c r="A31" s="27">
        <v>21</v>
      </c>
      <c r="B31" s="28" t="s">
        <v>103</v>
      </c>
      <c r="C31" s="29">
        <v>4302663400003</v>
      </c>
      <c r="D31" s="29"/>
      <c r="E31" s="31" t="s">
        <v>87</v>
      </c>
      <c r="F31" s="31"/>
      <c r="G31" s="31" t="s">
        <v>223</v>
      </c>
      <c r="H31" s="31" t="s">
        <v>88</v>
      </c>
      <c r="I31" s="33" t="s">
        <v>104</v>
      </c>
      <c r="J31" s="33" t="s">
        <v>105</v>
      </c>
      <c r="K31" s="77" t="s">
        <v>261</v>
      </c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21" t="e">
        <f t="shared" si="1"/>
        <v>#VALUE!</v>
      </c>
      <c r="Y31" s="21"/>
      <c r="Z31" s="21"/>
      <c r="AA31" s="65">
        <v>44482</v>
      </c>
      <c r="AB31" s="46">
        <v>8400</v>
      </c>
      <c r="AC31" s="46">
        <v>0</v>
      </c>
      <c r="AD31" s="35"/>
      <c r="AE31" s="95" t="s">
        <v>288</v>
      </c>
      <c r="AF31" s="96"/>
    </row>
    <row r="32" spans="1:33" s="1" customFormat="1" ht="67.150000000000006" customHeight="1" x14ac:dyDescent="0.25">
      <c r="A32" s="36">
        <v>22</v>
      </c>
      <c r="B32" s="37" t="s">
        <v>106</v>
      </c>
      <c r="C32" s="38">
        <v>4200303990007</v>
      </c>
      <c r="D32" s="38">
        <v>200303990007</v>
      </c>
      <c r="E32" s="39" t="s">
        <v>107</v>
      </c>
      <c r="F32" s="39"/>
      <c r="G32" s="39" t="s">
        <v>203</v>
      </c>
      <c r="H32" s="39" t="s">
        <v>41</v>
      </c>
      <c r="I32" s="41" t="s">
        <v>108</v>
      </c>
      <c r="J32" s="41" t="s">
        <v>109</v>
      </c>
      <c r="K32" s="76" t="s">
        <v>262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22" t="e">
        <f t="shared" si="1"/>
        <v>#VALUE!</v>
      </c>
      <c r="Y32" s="22"/>
      <c r="Z32" s="22"/>
      <c r="AA32" s="62"/>
      <c r="AB32" s="48">
        <v>8904.18</v>
      </c>
      <c r="AC32" s="48">
        <v>3080.42</v>
      </c>
      <c r="AD32" s="43"/>
      <c r="AE32" s="95" t="str">
        <f t="shared" si="2"/>
        <v>ugovor u realizaciji</v>
      </c>
      <c r="AF32" s="96"/>
    </row>
    <row r="33" spans="1:32" s="1" customFormat="1" ht="67.900000000000006" hidden="1" customHeight="1" x14ac:dyDescent="0.25">
      <c r="A33" s="36"/>
      <c r="B33" s="37" t="s">
        <v>106</v>
      </c>
      <c r="C33" s="38">
        <v>4200303990007</v>
      </c>
      <c r="D33" s="38">
        <v>200303990007</v>
      </c>
      <c r="E33" s="39" t="s">
        <v>233</v>
      </c>
      <c r="F33" s="39"/>
      <c r="G33" s="39"/>
      <c r="H33" s="39" t="s">
        <v>227</v>
      </c>
      <c r="I33" s="41">
        <v>44152</v>
      </c>
      <c r="J33" s="41">
        <v>44517</v>
      </c>
      <c r="K33" s="76" t="s">
        <v>263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22"/>
      <c r="Y33" s="22"/>
      <c r="Z33" s="22"/>
      <c r="AA33" s="62"/>
      <c r="AB33" s="81">
        <v>4929.84</v>
      </c>
      <c r="AC33" s="81">
        <v>70.16</v>
      </c>
      <c r="AD33" s="43"/>
      <c r="AE33" s="95" t="str">
        <f t="shared" si="2"/>
        <v>ugovor u realizaciji</v>
      </c>
      <c r="AF33" s="96"/>
    </row>
    <row r="34" spans="1:32" s="1" customFormat="1" ht="67.900000000000006" hidden="1" customHeight="1" x14ac:dyDescent="0.25">
      <c r="A34" s="36"/>
      <c r="B34" s="37" t="s">
        <v>106</v>
      </c>
      <c r="C34" s="38">
        <v>4200303990007</v>
      </c>
      <c r="D34" s="38">
        <v>200303990007</v>
      </c>
      <c r="E34" s="39" t="s">
        <v>233</v>
      </c>
      <c r="F34" s="39"/>
      <c r="G34" s="39"/>
      <c r="H34" s="39" t="s">
        <v>228</v>
      </c>
      <c r="I34" s="41">
        <v>43955</v>
      </c>
      <c r="J34" s="41">
        <v>44320</v>
      </c>
      <c r="K34" s="76" t="s">
        <v>264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22"/>
      <c r="Y34" s="22"/>
      <c r="Z34" s="22"/>
      <c r="AA34" s="62"/>
      <c r="AB34" s="81">
        <v>2513.54</v>
      </c>
      <c r="AC34" s="81">
        <v>486.46</v>
      </c>
      <c r="AD34" s="43"/>
      <c r="AE34" s="95" t="str">
        <f t="shared" si="2"/>
        <v>ugovor u realizaciji</v>
      </c>
      <c r="AF34" s="96"/>
    </row>
    <row r="35" spans="1:32" s="1" customFormat="1" ht="73.150000000000006" hidden="1" customHeight="1" x14ac:dyDescent="0.25">
      <c r="A35" s="36"/>
      <c r="B35" s="37" t="s">
        <v>106</v>
      </c>
      <c r="C35" s="38">
        <v>4200303990007</v>
      </c>
      <c r="D35" s="38">
        <v>200303990007</v>
      </c>
      <c r="E35" s="39" t="s">
        <v>233</v>
      </c>
      <c r="F35" s="39"/>
      <c r="G35" s="39"/>
      <c r="H35" s="39" t="s">
        <v>229</v>
      </c>
      <c r="I35" s="41">
        <v>44077</v>
      </c>
      <c r="J35" s="41">
        <v>44442</v>
      </c>
      <c r="K35" s="76" t="s">
        <v>265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22"/>
      <c r="Y35" s="22"/>
      <c r="Z35" s="22"/>
      <c r="AA35" s="62"/>
      <c r="AB35" s="81">
        <v>730.41</v>
      </c>
      <c r="AC35" s="81">
        <v>269.58999999999997</v>
      </c>
      <c r="AD35" s="43"/>
      <c r="AE35" s="95" t="str">
        <f t="shared" si="2"/>
        <v>ugovor u realizaciji</v>
      </c>
      <c r="AF35" s="96"/>
    </row>
    <row r="36" spans="1:32" s="1" customFormat="1" ht="73.150000000000006" hidden="1" customHeight="1" x14ac:dyDescent="0.25">
      <c r="A36" s="36"/>
      <c r="B36" s="37" t="s">
        <v>106</v>
      </c>
      <c r="C36" s="38">
        <v>4200303990007</v>
      </c>
      <c r="D36" s="38">
        <v>200303990007</v>
      </c>
      <c r="E36" s="39" t="s">
        <v>107</v>
      </c>
      <c r="F36" s="39"/>
      <c r="G36" s="39"/>
      <c r="H36" s="39" t="s">
        <v>232</v>
      </c>
      <c r="I36" s="41">
        <v>44103</v>
      </c>
      <c r="J36" s="41" t="s">
        <v>231</v>
      </c>
      <c r="K36" s="76" t="s">
        <v>266</v>
      </c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22"/>
      <c r="Y36" s="22"/>
      <c r="Z36" s="22"/>
      <c r="AA36" s="62"/>
      <c r="AB36" s="81">
        <v>0</v>
      </c>
      <c r="AC36" s="81">
        <v>946</v>
      </c>
      <c r="AD36" s="43"/>
      <c r="AE36" s="95" t="str">
        <f t="shared" si="2"/>
        <v>ugovor u realizaciji</v>
      </c>
      <c r="AF36" s="96"/>
    </row>
    <row r="37" spans="1:32" s="10" customFormat="1" ht="66.599999999999994" customHeight="1" x14ac:dyDescent="0.25">
      <c r="A37" s="27">
        <v>23</v>
      </c>
      <c r="B37" s="46" t="s">
        <v>110</v>
      </c>
      <c r="C37" s="29">
        <v>4200086440001</v>
      </c>
      <c r="D37" s="29">
        <v>200086440001</v>
      </c>
      <c r="E37" s="31" t="s">
        <v>111</v>
      </c>
      <c r="F37" s="31"/>
      <c r="G37" s="31" t="s">
        <v>204</v>
      </c>
      <c r="H37" s="31" t="s">
        <v>30</v>
      </c>
      <c r="I37" s="33" t="s">
        <v>112</v>
      </c>
      <c r="J37" s="33" t="s">
        <v>113</v>
      </c>
      <c r="K37" s="77" t="s">
        <v>267</v>
      </c>
      <c r="L37" s="46"/>
      <c r="M37" s="46"/>
      <c r="N37" s="46"/>
      <c r="O37" s="46"/>
      <c r="P37" s="46">
        <v>2496</v>
      </c>
      <c r="Q37" s="46"/>
      <c r="R37" s="46"/>
      <c r="S37" s="46"/>
      <c r="T37" s="46"/>
      <c r="U37" s="46"/>
      <c r="V37" s="46"/>
      <c r="W37" s="46"/>
      <c r="X37" s="21" t="e">
        <f t="shared" si="1"/>
        <v>#VALUE!</v>
      </c>
      <c r="Y37" s="21"/>
      <c r="Z37" s="21"/>
      <c r="AA37" s="61"/>
      <c r="AB37" s="46">
        <v>1653.85</v>
      </c>
      <c r="AC37" s="46">
        <v>149.57</v>
      </c>
      <c r="AD37" s="35"/>
      <c r="AE37" s="95" t="str">
        <f t="shared" si="2"/>
        <v>ugovor u realizaciji</v>
      </c>
      <c r="AF37" s="96"/>
    </row>
    <row r="38" spans="1:32" s="1" customFormat="1" ht="67.900000000000006" customHeight="1" x14ac:dyDescent="0.25">
      <c r="A38" s="36">
        <v>24</v>
      </c>
      <c r="B38" s="37" t="s">
        <v>116</v>
      </c>
      <c r="C38" s="38"/>
      <c r="D38" s="38"/>
      <c r="E38" s="39" t="s">
        <v>87</v>
      </c>
      <c r="F38" s="39"/>
      <c r="G38" s="39" t="s">
        <v>223</v>
      </c>
      <c r="H38" s="39" t="s">
        <v>88</v>
      </c>
      <c r="I38" s="41" t="s">
        <v>114</v>
      </c>
      <c r="J38" s="41" t="s">
        <v>115</v>
      </c>
      <c r="K38" s="76" t="s">
        <v>268</v>
      </c>
      <c r="L38" s="48"/>
      <c r="M38" s="48"/>
      <c r="N38" s="48">
        <v>5993.19</v>
      </c>
      <c r="O38" s="48"/>
      <c r="P38" s="48"/>
      <c r="Q38" s="48"/>
      <c r="R38" s="48"/>
      <c r="S38" s="48"/>
      <c r="T38" s="48"/>
      <c r="U38" s="48"/>
      <c r="V38" s="48"/>
      <c r="W38" s="48"/>
      <c r="X38" s="22" t="e">
        <f t="shared" si="1"/>
        <v>#VALUE!</v>
      </c>
      <c r="Y38" s="22"/>
      <c r="Z38" s="22"/>
      <c r="AA38" s="66">
        <v>44229</v>
      </c>
      <c r="AB38" s="48">
        <v>1300</v>
      </c>
      <c r="AC38" s="48">
        <v>0</v>
      </c>
      <c r="AD38" s="43"/>
      <c r="AE38" s="95" t="str">
        <f t="shared" si="2"/>
        <v>ugovor realizovan</v>
      </c>
      <c r="AF38" s="96"/>
    </row>
    <row r="39" spans="1:32" s="1" customFormat="1" ht="73.150000000000006" customHeight="1" x14ac:dyDescent="0.25">
      <c r="A39" s="27">
        <v>25</v>
      </c>
      <c r="B39" s="56" t="s">
        <v>117</v>
      </c>
      <c r="C39" s="29">
        <v>4201613880003</v>
      </c>
      <c r="D39" s="56"/>
      <c r="E39" s="31" t="s">
        <v>118</v>
      </c>
      <c r="F39" s="31"/>
      <c r="G39" s="31" t="s">
        <v>234</v>
      </c>
      <c r="H39" s="31" t="s">
        <v>119</v>
      </c>
      <c r="I39" s="33" t="s">
        <v>120</v>
      </c>
      <c r="J39" s="33" t="s">
        <v>121</v>
      </c>
      <c r="K39" s="77" t="s">
        <v>279</v>
      </c>
      <c r="L39" s="35"/>
      <c r="M39" s="35"/>
      <c r="N39" s="35">
        <v>5937.15</v>
      </c>
      <c r="O39" s="35"/>
      <c r="P39" s="35"/>
      <c r="Q39" s="35"/>
      <c r="R39" s="35"/>
      <c r="S39" s="35"/>
      <c r="T39" s="35"/>
      <c r="U39" s="35"/>
      <c r="V39" s="35"/>
      <c r="W39" s="35"/>
      <c r="X39" s="19" t="e">
        <f t="shared" si="1"/>
        <v>#VALUE!</v>
      </c>
      <c r="Y39" s="19"/>
      <c r="Z39" s="21"/>
      <c r="AA39" s="61"/>
      <c r="AB39" s="46">
        <v>2051.2800000000002</v>
      </c>
      <c r="AC39" s="46">
        <v>0</v>
      </c>
      <c r="AD39" s="35"/>
      <c r="AE39" s="95" t="str">
        <f t="shared" si="2"/>
        <v>ugovor realizovan</v>
      </c>
      <c r="AF39" s="96"/>
    </row>
    <row r="40" spans="1:32" s="9" customFormat="1" ht="39.75" customHeight="1" x14ac:dyDescent="0.2">
      <c r="A40" s="99"/>
      <c r="B40" s="100"/>
      <c r="C40" s="50"/>
      <c r="D40" s="50"/>
      <c r="E40" s="50"/>
      <c r="F40" s="51"/>
      <c r="G40" s="51"/>
      <c r="H40" s="51"/>
      <c r="I40" s="57"/>
      <c r="J40" s="57"/>
      <c r="K40" s="74"/>
      <c r="L40" s="52">
        <f t="shared" ref="L40:X40" si="3">SUM(L6:L39)</f>
        <v>0</v>
      </c>
      <c r="M40" s="52">
        <f t="shared" si="3"/>
        <v>0</v>
      </c>
      <c r="N40" s="52">
        <f t="shared" si="3"/>
        <v>11930.34</v>
      </c>
      <c r="O40" s="52">
        <f t="shared" si="3"/>
        <v>2493.2800000000002</v>
      </c>
      <c r="P40" s="52">
        <f t="shared" si="3"/>
        <v>3196.19</v>
      </c>
      <c r="Q40" s="52">
        <f t="shared" si="3"/>
        <v>1628.99</v>
      </c>
      <c r="R40" s="52">
        <f t="shared" si="3"/>
        <v>3010.4399999999996</v>
      </c>
      <c r="S40" s="52">
        <f t="shared" si="3"/>
        <v>1130.32</v>
      </c>
      <c r="T40" s="52">
        <f t="shared" si="3"/>
        <v>7323.86</v>
      </c>
      <c r="U40" s="52">
        <f t="shared" si="3"/>
        <v>7457.6200000000008</v>
      </c>
      <c r="V40" s="52">
        <f t="shared" si="3"/>
        <v>5246.82</v>
      </c>
      <c r="W40" s="52">
        <f t="shared" si="3"/>
        <v>10111.439999999999</v>
      </c>
      <c r="X40" s="52" t="e">
        <f t="shared" si="3"/>
        <v>#VALUE!</v>
      </c>
      <c r="Y40" s="52"/>
      <c r="Z40" s="82"/>
      <c r="AA40" s="83"/>
      <c r="AB40" s="84"/>
      <c r="AC40" s="84"/>
      <c r="AD40" s="52"/>
      <c r="AE40" s="95"/>
      <c r="AF40" s="96"/>
    </row>
    <row r="41" spans="1:32" ht="28.15" customHeight="1" x14ac:dyDescent="0.25">
      <c r="J41" s="3"/>
      <c r="AC41" s="72"/>
    </row>
  </sheetData>
  <mergeCells count="57">
    <mergeCell ref="L2:W2"/>
    <mergeCell ref="B2:D3"/>
    <mergeCell ref="B4:B5"/>
    <mergeCell ref="C4:C5"/>
    <mergeCell ref="D4:D5"/>
    <mergeCell ref="H2:H5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E34:AF34"/>
    <mergeCell ref="AE35:AF35"/>
    <mergeCell ref="AE36:AF36"/>
    <mergeCell ref="AE37:AF37"/>
    <mergeCell ref="AE38:AF38"/>
    <mergeCell ref="AE39:AF39"/>
    <mergeCell ref="AE40:AF40"/>
  </mergeCells>
  <conditionalFormatting sqref="AE6:AE40">
    <cfRule type="cellIs" dxfId="2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31"/>
  <sheetViews>
    <sheetView tabSelected="1" zoomScale="60" zoomScaleNormal="60" workbookViewId="0">
      <selection activeCell="AJ24" sqref="AJ24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3" width="23.42578125" style="5" customWidth="1"/>
    <col min="4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hidden="1" customWidth="1"/>
    <col min="14" max="14" width="12.42578125" style="3" hidden="1" customWidth="1"/>
    <col min="15" max="19" width="10.7109375" style="3" hidden="1" customWidth="1"/>
    <col min="20" max="20" width="10.42578125" style="3" hidden="1" customWidth="1"/>
    <col min="21" max="21" width="10.5703125" style="3" hidden="1" customWidth="1"/>
    <col min="22" max="22" width="10.7109375" style="3" hidden="1" customWidth="1"/>
    <col min="23" max="23" width="12.28515625" style="3" hidden="1" customWidth="1"/>
    <col min="24" max="24" width="5.28515625" style="8" hidden="1" customWidth="1"/>
    <col min="25" max="27" width="15.7109375" style="8" customWidth="1"/>
    <col min="28" max="28" width="19.5703125" style="70" customWidth="1"/>
    <col min="29" max="29" width="18.7109375" style="71" customWidth="1"/>
    <col min="30" max="30" width="10.85546875" style="8" customWidth="1"/>
    <col min="31" max="31" width="9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44550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7"/>
      <c r="AC1" s="68"/>
      <c r="AD1" s="17"/>
      <c r="AE1" s="18"/>
      <c r="AF1" s="10"/>
    </row>
    <row r="2" spans="1:47" s="2" customFormat="1" ht="28.15" customHeight="1" x14ac:dyDescent="0.25">
      <c r="A2" s="126" t="s">
        <v>0</v>
      </c>
      <c r="B2" s="118" t="s">
        <v>1</v>
      </c>
      <c r="C2" s="119"/>
      <c r="D2" s="120"/>
      <c r="E2" s="115" t="s">
        <v>2</v>
      </c>
      <c r="F2" s="113" t="s">
        <v>3</v>
      </c>
      <c r="G2" s="116" t="s">
        <v>176</v>
      </c>
      <c r="H2" s="107" t="s">
        <v>29</v>
      </c>
      <c r="I2" s="117" t="s">
        <v>4</v>
      </c>
      <c r="J2" s="117" t="s">
        <v>5</v>
      </c>
      <c r="K2" s="117" t="s">
        <v>182</v>
      </c>
      <c r="L2" s="113" t="s">
        <v>22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 t="s">
        <v>21</v>
      </c>
      <c r="Y2" s="101" t="s">
        <v>178</v>
      </c>
      <c r="Z2" s="104" t="s">
        <v>179</v>
      </c>
      <c r="AA2" s="107" t="s">
        <v>180</v>
      </c>
      <c r="AB2" s="110" t="s">
        <v>183</v>
      </c>
      <c r="AC2" s="97" t="s">
        <v>6</v>
      </c>
      <c r="AD2" s="101" t="s">
        <v>181</v>
      </c>
      <c r="AE2" s="127" t="s">
        <v>23</v>
      </c>
      <c r="AF2" s="127"/>
    </row>
    <row r="3" spans="1:47" s="2" customFormat="1" ht="28.15" customHeight="1" x14ac:dyDescent="0.25">
      <c r="A3" s="126"/>
      <c r="B3" s="121"/>
      <c r="C3" s="122"/>
      <c r="D3" s="123"/>
      <c r="E3" s="115"/>
      <c r="F3" s="113"/>
      <c r="G3" s="116"/>
      <c r="H3" s="108"/>
      <c r="I3" s="117"/>
      <c r="J3" s="117"/>
      <c r="K3" s="11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13"/>
      <c r="Y3" s="102"/>
      <c r="Z3" s="105"/>
      <c r="AA3" s="108"/>
      <c r="AB3" s="111"/>
      <c r="AC3" s="97"/>
      <c r="AD3" s="102"/>
      <c r="AE3" s="127"/>
      <c r="AF3" s="127"/>
    </row>
    <row r="4" spans="1:47" s="2" customFormat="1" ht="28.15" customHeight="1" x14ac:dyDescent="0.25">
      <c r="A4" s="126"/>
      <c r="B4" s="124" t="s">
        <v>177</v>
      </c>
      <c r="C4" s="124" t="s">
        <v>24</v>
      </c>
      <c r="D4" s="124" t="s">
        <v>25</v>
      </c>
      <c r="E4" s="115"/>
      <c r="F4" s="113"/>
      <c r="G4" s="116"/>
      <c r="H4" s="108"/>
      <c r="I4" s="117"/>
      <c r="J4" s="117"/>
      <c r="K4" s="117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13"/>
      <c r="Y4" s="102"/>
      <c r="Z4" s="105"/>
      <c r="AA4" s="108"/>
      <c r="AB4" s="111"/>
      <c r="AC4" s="97"/>
      <c r="AD4" s="102"/>
      <c r="AE4" s="127"/>
      <c r="AF4" s="127"/>
    </row>
    <row r="5" spans="1:47" s="2" customFormat="1" ht="39" customHeight="1" x14ac:dyDescent="0.25">
      <c r="A5" s="126"/>
      <c r="B5" s="125"/>
      <c r="C5" s="125"/>
      <c r="D5" s="125"/>
      <c r="E5" s="115"/>
      <c r="F5" s="113"/>
      <c r="G5" s="116"/>
      <c r="H5" s="109"/>
      <c r="I5" s="117"/>
      <c r="J5" s="117"/>
      <c r="K5" s="11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13"/>
      <c r="Y5" s="103"/>
      <c r="Z5" s="106"/>
      <c r="AA5" s="109"/>
      <c r="AB5" s="112"/>
      <c r="AC5" s="97"/>
      <c r="AD5" s="103"/>
      <c r="AE5" s="127"/>
      <c r="AF5" s="127"/>
    </row>
    <row r="6" spans="1:47" s="1" customFormat="1" ht="63" customHeight="1" x14ac:dyDescent="0.25">
      <c r="A6" s="27">
        <v>1</v>
      </c>
      <c r="B6" s="28" t="s">
        <v>122</v>
      </c>
      <c r="C6" s="29">
        <v>4201848090000</v>
      </c>
      <c r="D6" s="30">
        <v>201848090000</v>
      </c>
      <c r="E6" s="31" t="s">
        <v>123</v>
      </c>
      <c r="F6" s="32"/>
      <c r="G6" s="31" t="s">
        <v>205</v>
      </c>
      <c r="H6" s="31" t="s">
        <v>30</v>
      </c>
      <c r="I6" s="33" t="s">
        <v>124</v>
      </c>
      <c r="J6" s="33" t="s">
        <v>125</v>
      </c>
      <c r="K6" s="34" t="s">
        <v>248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9" t="e">
        <f t="shared" ref="X6:X22" si="0">K6-L6-M6-N6-O6-P6-Q6-R6-S6-T6-U6-V6-W6</f>
        <v>#VALUE!</v>
      </c>
      <c r="Y6" s="19"/>
      <c r="Z6" s="19"/>
      <c r="AA6" s="59">
        <v>44265</v>
      </c>
      <c r="AB6" s="35">
        <v>5500</v>
      </c>
      <c r="AC6" s="35">
        <v>0</v>
      </c>
      <c r="AD6" s="35"/>
      <c r="AE6" s="95" t="str">
        <f>IF(AC6=0,"ugovor realizovan","ugovor u realizaciji")</f>
        <v>ugovor realizovan</v>
      </c>
      <c r="AF6" s="96"/>
    </row>
    <row r="7" spans="1:47" s="11" customFormat="1" ht="61.15" customHeight="1" x14ac:dyDescent="0.25">
      <c r="A7" s="36">
        <v>2</v>
      </c>
      <c r="B7" s="37" t="s">
        <v>175</v>
      </c>
      <c r="C7" s="38">
        <v>4200960550009</v>
      </c>
      <c r="D7" s="38">
        <v>200960550009</v>
      </c>
      <c r="E7" s="39" t="s">
        <v>128</v>
      </c>
      <c r="F7" s="40"/>
      <c r="G7" s="39" t="s">
        <v>212</v>
      </c>
      <c r="H7" s="39" t="s">
        <v>30</v>
      </c>
      <c r="I7" s="41" t="s">
        <v>126</v>
      </c>
      <c r="J7" s="41" t="s">
        <v>127</v>
      </c>
      <c r="K7" s="42" t="s">
        <v>235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20" t="e">
        <f t="shared" si="0"/>
        <v>#VALUE!</v>
      </c>
      <c r="Y7" s="20"/>
      <c r="Z7" s="20"/>
      <c r="AA7" s="64">
        <v>44349</v>
      </c>
      <c r="AB7" s="69">
        <v>4800</v>
      </c>
      <c r="AC7" s="43">
        <v>0</v>
      </c>
      <c r="AD7" s="43"/>
      <c r="AE7" s="95" t="str">
        <f t="shared" ref="AE7:AE23" si="1">IF(AC7=0,"ugovor realizovan","ugovor u realizaciji")</f>
        <v>ugovor realizovan</v>
      </c>
      <c r="AF7" s="9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287</v>
      </c>
      <c r="C8" s="29">
        <v>4200067140005</v>
      </c>
      <c r="D8" s="29">
        <v>200067140005</v>
      </c>
      <c r="E8" s="31" t="s">
        <v>70</v>
      </c>
      <c r="F8" s="32"/>
      <c r="G8" s="31" t="s">
        <v>206</v>
      </c>
      <c r="H8" s="31" t="s">
        <v>30</v>
      </c>
      <c r="I8" s="33" t="s">
        <v>129</v>
      </c>
      <c r="J8" s="33" t="s">
        <v>130</v>
      </c>
      <c r="K8" s="44" t="s">
        <v>271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9"/>
      <c r="Y8" s="19"/>
      <c r="Z8" s="19"/>
      <c r="AA8" s="59">
        <v>44509</v>
      </c>
      <c r="AB8" s="35">
        <v>3908</v>
      </c>
      <c r="AC8" s="35">
        <v>0</v>
      </c>
      <c r="AD8" s="35"/>
      <c r="AE8" s="95" t="str">
        <f t="shared" si="1"/>
        <v>ugovor realizovan</v>
      </c>
      <c r="AF8" s="96"/>
    </row>
    <row r="9" spans="1:47" s="1" customFormat="1" ht="57" customHeight="1" x14ac:dyDescent="0.25">
      <c r="A9" s="36">
        <v>4</v>
      </c>
      <c r="B9" s="37" t="s">
        <v>131</v>
      </c>
      <c r="C9" s="38">
        <v>4200163020002</v>
      </c>
      <c r="D9" s="38">
        <v>200163020002</v>
      </c>
      <c r="E9" s="39" t="s">
        <v>132</v>
      </c>
      <c r="F9" s="40"/>
      <c r="G9" s="39" t="s">
        <v>209</v>
      </c>
      <c r="H9" s="45" t="s">
        <v>30</v>
      </c>
      <c r="I9" s="41" t="s">
        <v>133</v>
      </c>
      <c r="J9" s="41" t="s">
        <v>134</v>
      </c>
      <c r="K9" s="42" t="s">
        <v>246</v>
      </c>
      <c r="L9" s="43"/>
      <c r="M9" s="43"/>
      <c r="N9" s="43"/>
      <c r="O9" s="43">
        <v>1014.4</v>
      </c>
      <c r="P9" s="43">
        <v>700.19</v>
      </c>
      <c r="Q9" s="43">
        <v>745.4</v>
      </c>
      <c r="R9" s="43">
        <v>1603.8</v>
      </c>
      <c r="S9" s="43">
        <v>504</v>
      </c>
      <c r="T9" s="43">
        <v>751.5</v>
      </c>
      <c r="U9" s="43">
        <v>544</v>
      </c>
      <c r="V9" s="43">
        <v>504</v>
      </c>
      <c r="W9" s="43">
        <v>1871</v>
      </c>
      <c r="X9" s="20" t="e">
        <f t="shared" si="0"/>
        <v>#VALUE!</v>
      </c>
      <c r="Y9" s="20"/>
      <c r="Z9" s="20"/>
      <c r="AA9" s="60"/>
      <c r="AB9" s="43">
        <v>3919.1</v>
      </c>
      <c r="AC9" s="43">
        <v>741.58</v>
      </c>
      <c r="AD9" s="43"/>
      <c r="AE9" s="95" t="str">
        <f t="shared" si="1"/>
        <v>ugovor u realizaciji</v>
      </c>
      <c r="AF9" s="96"/>
    </row>
    <row r="10" spans="1:47" s="1" customFormat="1" ht="61.9" customHeight="1" x14ac:dyDescent="0.25">
      <c r="A10" s="27">
        <v>5</v>
      </c>
      <c r="B10" s="28" t="s">
        <v>135</v>
      </c>
      <c r="C10" s="29">
        <v>4202426120000</v>
      </c>
      <c r="D10" s="29">
        <v>202426120000</v>
      </c>
      <c r="E10" s="31" t="s">
        <v>136</v>
      </c>
      <c r="F10" s="32"/>
      <c r="G10" s="31" t="s">
        <v>208</v>
      </c>
      <c r="H10" s="31" t="s">
        <v>30</v>
      </c>
      <c r="I10" s="33" t="s">
        <v>137</v>
      </c>
      <c r="J10" s="33" t="s">
        <v>138</v>
      </c>
      <c r="K10" s="44" t="s">
        <v>241</v>
      </c>
      <c r="L10" s="35"/>
      <c r="M10" s="35"/>
      <c r="N10" s="35"/>
      <c r="O10" s="35">
        <v>1478.88</v>
      </c>
      <c r="P10" s="35"/>
      <c r="Q10" s="35"/>
      <c r="R10" s="35"/>
      <c r="S10" s="35"/>
      <c r="T10" s="35"/>
      <c r="U10" s="35"/>
      <c r="V10" s="35"/>
      <c r="W10" s="35"/>
      <c r="X10" s="19" t="e">
        <f t="shared" si="0"/>
        <v>#VALUE!</v>
      </c>
      <c r="Y10" s="19"/>
      <c r="Z10" s="19"/>
      <c r="AA10" s="58"/>
      <c r="AB10" s="35">
        <v>500</v>
      </c>
      <c r="AC10" s="35">
        <v>100</v>
      </c>
      <c r="AD10" s="35"/>
      <c r="AE10" s="95" t="str">
        <f t="shared" si="1"/>
        <v>ugovor u realizaciji</v>
      </c>
      <c r="AF10" s="96"/>
    </row>
    <row r="11" spans="1:47" s="1" customFormat="1" ht="61.9" customHeight="1" x14ac:dyDescent="0.25">
      <c r="A11" s="36">
        <v>6</v>
      </c>
      <c r="B11" s="37" t="s">
        <v>139</v>
      </c>
      <c r="C11" s="38">
        <v>4200056290005</v>
      </c>
      <c r="D11" s="38">
        <v>200056290005</v>
      </c>
      <c r="E11" s="39" t="s">
        <v>140</v>
      </c>
      <c r="F11" s="40"/>
      <c r="G11" s="39" t="s">
        <v>210</v>
      </c>
      <c r="H11" s="39" t="s">
        <v>30</v>
      </c>
      <c r="I11" s="41" t="s">
        <v>141</v>
      </c>
      <c r="J11" s="41" t="s">
        <v>142</v>
      </c>
      <c r="K11" s="42" t="s">
        <v>245</v>
      </c>
      <c r="L11" s="43"/>
      <c r="M11" s="43"/>
      <c r="N11" s="43"/>
      <c r="O11" s="43"/>
      <c r="P11" s="43"/>
      <c r="Q11" s="43">
        <v>381.59</v>
      </c>
      <c r="R11" s="43">
        <v>806.84</v>
      </c>
      <c r="S11" s="43">
        <v>369.32</v>
      </c>
      <c r="T11" s="43">
        <v>334.36</v>
      </c>
      <c r="U11" s="43">
        <v>314.36</v>
      </c>
      <c r="V11" s="43">
        <v>369.32</v>
      </c>
      <c r="W11" s="43">
        <v>334.36</v>
      </c>
      <c r="X11" s="20" t="e">
        <f t="shared" si="0"/>
        <v>#VALUE!</v>
      </c>
      <c r="Y11" s="20"/>
      <c r="Z11" s="20"/>
      <c r="AA11" s="60"/>
      <c r="AB11" s="43">
        <v>1247.4100000000001</v>
      </c>
      <c r="AC11" s="43">
        <v>2709.38</v>
      </c>
      <c r="AD11" s="43"/>
      <c r="AE11" s="95" t="str">
        <f t="shared" si="1"/>
        <v>ugovor u realizaciji</v>
      </c>
      <c r="AF11" s="96"/>
    </row>
    <row r="12" spans="1:47" s="1" customFormat="1" ht="58.9" customHeight="1" x14ac:dyDescent="0.25">
      <c r="A12" s="27">
        <v>7</v>
      </c>
      <c r="B12" s="28" t="s">
        <v>39</v>
      </c>
      <c r="C12" s="29">
        <v>4200144230004</v>
      </c>
      <c r="D12" s="29">
        <v>200144230004</v>
      </c>
      <c r="E12" s="31" t="s">
        <v>143</v>
      </c>
      <c r="F12" s="32"/>
      <c r="G12" s="31" t="s">
        <v>207</v>
      </c>
      <c r="H12" s="31" t="s">
        <v>146</v>
      </c>
      <c r="I12" s="33" t="s">
        <v>144</v>
      </c>
      <c r="J12" s="33" t="s">
        <v>145</v>
      </c>
      <c r="K12" s="44" t="s">
        <v>242</v>
      </c>
      <c r="L12" s="35"/>
      <c r="M12" s="35"/>
      <c r="N12" s="35"/>
      <c r="O12" s="35"/>
      <c r="P12" s="35"/>
      <c r="Q12" s="35">
        <v>502</v>
      </c>
      <c r="R12" s="35">
        <v>599.79999999999995</v>
      </c>
      <c r="S12" s="35"/>
      <c r="T12" s="35">
        <v>635.5</v>
      </c>
      <c r="U12" s="35">
        <v>225.5</v>
      </c>
      <c r="V12" s="35">
        <v>152</v>
      </c>
      <c r="W12" s="35">
        <v>298.5</v>
      </c>
      <c r="X12" s="19" t="e">
        <f t="shared" si="0"/>
        <v>#VALUE!</v>
      </c>
      <c r="Y12" s="19"/>
      <c r="Z12" s="19"/>
      <c r="AA12" s="58"/>
      <c r="AB12" s="35">
        <v>7020.34</v>
      </c>
      <c r="AC12" s="35">
        <v>2969.66</v>
      </c>
      <c r="AD12" s="35"/>
      <c r="AE12" s="95" t="str">
        <f t="shared" si="1"/>
        <v>ugovor u realizaciji</v>
      </c>
      <c r="AF12" s="96"/>
    </row>
    <row r="13" spans="1:47" s="1" customFormat="1" ht="58.9" customHeight="1" x14ac:dyDescent="0.25">
      <c r="A13" s="36">
        <v>8</v>
      </c>
      <c r="B13" s="37" t="s">
        <v>44</v>
      </c>
      <c r="C13" s="38">
        <v>4201178930001</v>
      </c>
      <c r="D13" s="38"/>
      <c r="E13" s="39" t="s">
        <v>45</v>
      </c>
      <c r="F13" s="40"/>
      <c r="G13" s="39" t="s">
        <v>211</v>
      </c>
      <c r="H13" s="39" t="s">
        <v>30</v>
      </c>
      <c r="I13" s="41" t="s">
        <v>147</v>
      </c>
      <c r="J13" s="41" t="s">
        <v>148</v>
      </c>
      <c r="K13" s="42" t="s">
        <v>239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>
        <v>1952</v>
      </c>
      <c r="W13" s="43"/>
      <c r="X13" s="20" t="e">
        <f t="shared" si="0"/>
        <v>#VALUE!</v>
      </c>
      <c r="Y13" s="20"/>
      <c r="Z13" s="20"/>
      <c r="AA13" s="64">
        <v>44315</v>
      </c>
      <c r="AB13" s="43">
        <v>1608</v>
      </c>
      <c r="AC13" s="43">
        <v>0</v>
      </c>
      <c r="AD13" s="43"/>
      <c r="AE13" s="95" t="str">
        <f t="shared" si="1"/>
        <v>ugovor realizovan</v>
      </c>
      <c r="AF13" s="96"/>
    </row>
    <row r="14" spans="1:47" s="1" customFormat="1" ht="61.9" customHeight="1" x14ac:dyDescent="0.25">
      <c r="A14" s="27">
        <v>9</v>
      </c>
      <c r="B14" s="28" t="s">
        <v>149</v>
      </c>
      <c r="C14" s="29">
        <v>4227454170007</v>
      </c>
      <c r="D14" s="29">
        <v>227454170007</v>
      </c>
      <c r="E14" s="31" t="s">
        <v>150</v>
      </c>
      <c r="F14" s="31"/>
      <c r="G14" s="31" t="s">
        <v>213</v>
      </c>
      <c r="H14" s="31" t="s">
        <v>30</v>
      </c>
      <c r="I14" s="33" t="s">
        <v>151</v>
      </c>
      <c r="J14" s="33" t="s">
        <v>152</v>
      </c>
      <c r="K14" s="44" t="s">
        <v>238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21" t="e">
        <f t="shared" si="0"/>
        <v>#VALUE!</v>
      </c>
      <c r="Y14" s="21"/>
      <c r="Z14" s="21"/>
      <c r="AA14" s="65">
        <v>44296</v>
      </c>
      <c r="AB14" s="35">
        <v>2947.12</v>
      </c>
      <c r="AC14" s="35">
        <v>0</v>
      </c>
      <c r="AD14" s="35"/>
      <c r="AE14" s="95" t="str">
        <f t="shared" si="1"/>
        <v>ugovor realizovan</v>
      </c>
      <c r="AF14" s="96"/>
    </row>
    <row r="15" spans="1:47" s="1" customFormat="1" ht="61.15" customHeight="1" x14ac:dyDescent="0.25">
      <c r="A15" s="36">
        <v>10</v>
      </c>
      <c r="B15" s="37" t="s">
        <v>153</v>
      </c>
      <c r="C15" s="47">
        <v>4202666350002</v>
      </c>
      <c r="D15" s="47">
        <v>202666350002</v>
      </c>
      <c r="E15" s="39" t="s">
        <v>154</v>
      </c>
      <c r="F15" s="39"/>
      <c r="G15" s="39" t="s">
        <v>214</v>
      </c>
      <c r="H15" s="39" t="s">
        <v>30</v>
      </c>
      <c r="I15" s="41" t="s">
        <v>155</v>
      </c>
      <c r="J15" s="41" t="s">
        <v>156</v>
      </c>
      <c r="K15" s="42" t="s">
        <v>240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>
        <v>350</v>
      </c>
      <c r="W15" s="48">
        <v>700</v>
      </c>
      <c r="X15" s="22" t="e">
        <f t="shared" si="0"/>
        <v>#VALUE!</v>
      </c>
      <c r="Y15" s="22"/>
      <c r="Z15" s="22"/>
      <c r="AA15" s="66">
        <v>44316</v>
      </c>
      <c r="AB15" s="43">
        <v>5752</v>
      </c>
      <c r="AC15" s="43">
        <v>0</v>
      </c>
      <c r="AD15" s="43"/>
      <c r="AE15" s="95" t="str">
        <f t="shared" si="1"/>
        <v>ugovor realizovan</v>
      </c>
      <c r="AF15" s="96"/>
    </row>
    <row r="16" spans="1:47" s="1" customFormat="1" ht="58.9" customHeight="1" x14ac:dyDescent="0.25">
      <c r="A16" s="27">
        <v>11</v>
      </c>
      <c r="B16" s="28" t="s">
        <v>65</v>
      </c>
      <c r="C16" s="49">
        <v>4201219470002</v>
      </c>
      <c r="D16" s="49">
        <v>201219470002</v>
      </c>
      <c r="E16" s="31" t="s">
        <v>66</v>
      </c>
      <c r="F16" s="31"/>
      <c r="G16" s="31" t="s">
        <v>215</v>
      </c>
      <c r="H16" s="31" t="s">
        <v>30</v>
      </c>
      <c r="I16" s="33" t="s">
        <v>157</v>
      </c>
      <c r="J16" s="33" t="s">
        <v>158</v>
      </c>
      <c r="K16" s="44" t="s">
        <v>237</v>
      </c>
      <c r="L16" s="46"/>
      <c r="M16" s="46"/>
      <c r="N16" s="46"/>
      <c r="O16" s="46"/>
      <c r="P16" s="46"/>
      <c r="Q16" s="46"/>
      <c r="R16" s="46"/>
      <c r="S16" s="46"/>
      <c r="T16" s="46">
        <v>1032.0899999999999</v>
      </c>
      <c r="U16" s="46"/>
      <c r="V16" s="46"/>
      <c r="W16" s="46">
        <v>1062.3699999999999</v>
      </c>
      <c r="X16" s="21" t="e">
        <f t="shared" si="0"/>
        <v>#VALUE!</v>
      </c>
      <c r="Y16" s="21"/>
      <c r="Z16" s="21"/>
      <c r="AA16" s="61"/>
      <c r="AB16" s="35">
        <v>2862.94</v>
      </c>
      <c r="AC16" s="35">
        <v>2194.1799999999998</v>
      </c>
      <c r="AD16" s="35"/>
      <c r="AE16" s="95" t="str">
        <f t="shared" si="1"/>
        <v>ugovor u realizaciji</v>
      </c>
      <c r="AF16" s="96"/>
    </row>
    <row r="17" spans="1:32" s="1" customFormat="1" ht="60.6" customHeight="1" x14ac:dyDescent="0.25">
      <c r="A17" s="36">
        <v>12</v>
      </c>
      <c r="B17" s="37" t="s">
        <v>74</v>
      </c>
      <c r="C17" s="47">
        <v>4200555370001</v>
      </c>
      <c r="D17" s="47">
        <v>200555370001</v>
      </c>
      <c r="E17" s="39" t="s">
        <v>159</v>
      </c>
      <c r="F17" s="39"/>
      <c r="G17" s="39" t="s">
        <v>216</v>
      </c>
      <c r="H17" s="39" t="s">
        <v>30</v>
      </c>
      <c r="I17" s="41" t="s">
        <v>77</v>
      </c>
      <c r="J17" s="41" t="s">
        <v>160</v>
      </c>
      <c r="K17" s="42" t="s">
        <v>236</v>
      </c>
      <c r="L17" s="48"/>
      <c r="M17" s="48"/>
      <c r="N17" s="48"/>
      <c r="O17" s="48"/>
      <c r="P17" s="48"/>
      <c r="Q17" s="48"/>
      <c r="R17" s="48"/>
      <c r="S17" s="48">
        <v>257</v>
      </c>
      <c r="T17" s="48">
        <v>3144</v>
      </c>
      <c r="U17" s="48">
        <v>4920</v>
      </c>
      <c r="V17" s="48">
        <v>257</v>
      </c>
      <c r="W17" s="48">
        <v>350</v>
      </c>
      <c r="X17" s="22" t="e">
        <f t="shared" si="0"/>
        <v>#VALUE!</v>
      </c>
      <c r="Y17" s="22"/>
      <c r="Z17" s="22"/>
      <c r="AA17" s="62"/>
      <c r="AB17" s="43">
        <v>2753</v>
      </c>
      <c r="AC17" s="43">
        <v>3213</v>
      </c>
      <c r="AD17" s="43"/>
      <c r="AE17" s="95" t="str">
        <f t="shared" si="1"/>
        <v>ugovor u realizaciji</v>
      </c>
      <c r="AF17" s="96"/>
    </row>
    <row r="18" spans="1:32" s="1" customFormat="1" ht="63.6" customHeight="1" x14ac:dyDescent="0.25">
      <c r="A18" s="27">
        <v>13</v>
      </c>
      <c r="B18" s="28" t="s">
        <v>161</v>
      </c>
      <c r="C18" s="49">
        <v>4200326930001</v>
      </c>
      <c r="D18" s="49">
        <v>200326930001</v>
      </c>
      <c r="E18" s="31" t="s">
        <v>162</v>
      </c>
      <c r="F18" s="31"/>
      <c r="G18" s="31" t="s">
        <v>217</v>
      </c>
      <c r="H18" s="31" t="s">
        <v>146</v>
      </c>
      <c r="I18" s="33" t="s">
        <v>98</v>
      </c>
      <c r="J18" s="33" t="s">
        <v>163</v>
      </c>
      <c r="K18" s="44" t="s">
        <v>243</v>
      </c>
      <c r="L18" s="46"/>
      <c r="M18" s="46"/>
      <c r="N18" s="46"/>
      <c r="O18" s="46"/>
      <c r="P18" s="46"/>
      <c r="Q18" s="46"/>
      <c r="R18" s="46"/>
      <c r="S18" s="46"/>
      <c r="T18" s="46">
        <v>810</v>
      </c>
      <c r="U18" s="46"/>
      <c r="V18" s="46"/>
      <c r="W18" s="46">
        <v>685</v>
      </c>
      <c r="X18" s="21" t="e">
        <f t="shared" si="0"/>
        <v>#VALUE!</v>
      </c>
      <c r="Y18" s="21"/>
      <c r="Z18" s="21"/>
      <c r="AA18" s="61"/>
      <c r="AB18" s="35">
        <v>653</v>
      </c>
      <c r="AC18" s="35">
        <v>3265.21</v>
      </c>
      <c r="AD18" s="35"/>
      <c r="AE18" s="95" t="str">
        <f t="shared" si="1"/>
        <v>ugovor u realizaciji</v>
      </c>
      <c r="AF18" s="96"/>
    </row>
    <row r="19" spans="1:32" s="1" customFormat="1" ht="59.45" customHeight="1" x14ac:dyDescent="0.25">
      <c r="A19" s="36">
        <v>14</v>
      </c>
      <c r="B19" s="37" t="s">
        <v>164</v>
      </c>
      <c r="C19" s="47">
        <v>4200326930001</v>
      </c>
      <c r="D19" s="47">
        <v>200326930001</v>
      </c>
      <c r="E19" s="39" t="s">
        <v>165</v>
      </c>
      <c r="F19" s="39"/>
      <c r="G19" s="39" t="s">
        <v>217</v>
      </c>
      <c r="H19" s="39" t="s">
        <v>146</v>
      </c>
      <c r="I19" s="41" t="s">
        <v>98</v>
      </c>
      <c r="J19" s="41" t="s">
        <v>163</v>
      </c>
      <c r="K19" s="42" t="s">
        <v>244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>
        <v>1158.53</v>
      </c>
      <c r="W19" s="48">
        <v>1216.6099999999999</v>
      </c>
      <c r="X19" s="22" t="e">
        <f t="shared" si="0"/>
        <v>#VALUE!</v>
      </c>
      <c r="Y19" s="22"/>
      <c r="Z19" s="22"/>
      <c r="AA19" s="62"/>
      <c r="AB19" s="43">
        <v>522</v>
      </c>
      <c r="AC19" s="43">
        <v>2230.8000000000002</v>
      </c>
      <c r="AD19" s="43"/>
      <c r="AE19" s="95" t="str">
        <f t="shared" si="1"/>
        <v>ugovor u realizaciji</v>
      </c>
      <c r="AF19" s="96"/>
    </row>
    <row r="20" spans="1:32" s="1" customFormat="1" ht="58.15" customHeight="1" x14ac:dyDescent="0.25">
      <c r="A20" s="27">
        <v>15</v>
      </c>
      <c r="B20" s="28" t="s">
        <v>166</v>
      </c>
      <c r="C20" s="49">
        <v>4201261240009</v>
      </c>
      <c r="D20" s="49">
        <v>201261240009</v>
      </c>
      <c r="E20" s="31" t="s">
        <v>167</v>
      </c>
      <c r="F20" s="31"/>
      <c r="G20" s="31" t="s">
        <v>217</v>
      </c>
      <c r="H20" s="31" t="s">
        <v>146</v>
      </c>
      <c r="I20" s="33" t="s">
        <v>98</v>
      </c>
      <c r="J20" s="33" t="s">
        <v>163</v>
      </c>
      <c r="K20" s="44" t="s">
        <v>224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21" t="e">
        <f t="shared" si="0"/>
        <v>#VALUE!</v>
      </c>
      <c r="Y20" s="21"/>
      <c r="Z20" s="21"/>
      <c r="AA20" s="65"/>
      <c r="AB20" s="35">
        <v>436.8</v>
      </c>
      <c r="AC20" s="35">
        <v>4804.8</v>
      </c>
      <c r="AD20" s="35"/>
      <c r="AE20" s="95" t="str">
        <f t="shared" si="1"/>
        <v>ugovor u realizaciji</v>
      </c>
      <c r="AF20" s="96"/>
    </row>
    <row r="21" spans="1:32" s="1" customFormat="1" ht="60" customHeight="1" x14ac:dyDescent="0.25">
      <c r="A21" s="36">
        <v>16</v>
      </c>
      <c r="B21" s="37" t="s">
        <v>53</v>
      </c>
      <c r="C21" s="47">
        <v>4200251660003</v>
      </c>
      <c r="D21" s="47">
        <v>200251660003</v>
      </c>
      <c r="E21" s="39" t="s">
        <v>168</v>
      </c>
      <c r="F21" s="39"/>
      <c r="G21" s="39" t="s">
        <v>218</v>
      </c>
      <c r="H21" s="39" t="s">
        <v>30</v>
      </c>
      <c r="I21" s="41" t="s">
        <v>169</v>
      </c>
      <c r="J21" s="41" t="s">
        <v>170</v>
      </c>
      <c r="K21" s="42" t="s">
        <v>247</v>
      </c>
      <c r="L21" s="48"/>
      <c r="M21" s="48"/>
      <c r="N21" s="48"/>
      <c r="O21" s="48"/>
      <c r="P21" s="48"/>
      <c r="Q21" s="48"/>
      <c r="R21" s="48"/>
      <c r="S21" s="48"/>
      <c r="T21" s="48">
        <v>616.41</v>
      </c>
      <c r="U21" s="48"/>
      <c r="V21" s="48"/>
      <c r="W21" s="48"/>
      <c r="X21" s="22" t="e">
        <f t="shared" si="0"/>
        <v>#VALUE!</v>
      </c>
      <c r="Y21" s="22"/>
      <c r="Z21" s="22" t="s">
        <v>295</v>
      </c>
      <c r="AA21" s="62"/>
      <c r="AB21" s="43">
        <v>732.27</v>
      </c>
      <c r="AC21" s="43">
        <v>5186.7299999999996</v>
      </c>
      <c r="AD21" s="43"/>
      <c r="AE21" s="95" t="str">
        <f t="shared" si="1"/>
        <v>ugovor u realizaciji</v>
      </c>
      <c r="AF21" s="96"/>
    </row>
    <row r="22" spans="1:32" s="1" customFormat="1" ht="57.6" customHeight="1" x14ac:dyDescent="0.25">
      <c r="A22" s="27">
        <v>17</v>
      </c>
      <c r="B22" s="28" t="s">
        <v>171</v>
      </c>
      <c r="C22" s="49">
        <v>4202750140005</v>
      </c>
      <c r="D22" s="49"/>
      <c r="E22" s="31" t="s">
        <v>172</v>
      </c>
      <c r="F22" s="31"/>
      <c r="G22" s="31" t="s">
        <v>219</v>
      </c>
      <c r="H22" s="31" t="s">
        <v>30</v>
      </c>
      <c r="I22" s="33" t="s">
        <v>173</v>
      </c>
      <c r="J22" s="33" t="s">
        <v>174</v>
      </c>
      <c r="K22" s="44" t="s">
        <v>225</v>
      </c>
      <c r="L22" s="46"/>
      <c r="M22" s="46"/>
      <c r="N22" s="46"/>
      <c r="O22" s="46"/>
      <c r="P22" s="46"/>
      <c r="Q22" s="46"/>
      <c r="R22" s="46"/>
      <c r="S22" s="46"/>
      <c r="T22" s="46"/>
      <c r="U22" s="46">
        <v>940.94</v>
      </c>
      <c r="V22" s="46"/>
      <c r="W22" s="46"/>
      <c r="X22" s="21" t="e">
        <f t="shared" si="0"/>
        <v>#VALUE!</v>
      </c>
      <c r="Y22" s="21"/>
      <c r="Z22" s="21"/>
      <c r="AA22" s="65">
        <v>44509</v>
      </c>
      <c r="AB22" s="35">
        <v>1800</v>
      </c>
      <c r="AC22" s="35">
        <v>0</v>
      </c>
      <c r="AD22" s="35"/>
      <c r="AE22" s="95" t="str">
        <f>IF(AC22=0,"ugovor realizovan")</f>
        <v>ugovor realizovan</v>
      </c>
      <c r="AF22" s="96"/>
    </row>
    <row r="23" spans="1:32" s="1" customFormat="1" ht="57.6" customHeight="1" x14ac:dyDescent="0.25">
      <c r="A23" s="27">
        <v>18</v>
      </c>
      <c r="B23" s="28" t="s">
        <v>220</v>
      </c>
      <c r="C23" s="49">
        <v>4200146440006</v>
      </c>
      <c r="D23" s="49">
        <v>200146440006</v>
      </c>
      <c r="E23" s="31" t="s">
        <v>221</v>
      </c>
      <c r="F23" s="31"/>
      <c r="G23" s="31" t="s">
        <v>222</v>
      </c>
      <c r="H23" s="31" t="s">
        <v>30</v>
      </c>
      <c r="I23" s="33" t="s">
        <v>173</v>
      </c>
      <c r="J23" s="33" t="s">
        <v>174</v>
      </c>
      <c r="K23" s="44" t="s">
        <v>226</v>
      </c>
      <c r="L23" s="46"/>
      <c r="M23" s="46"/>
      <c r="N23" s="46"/>
      <c r="O23" s="46"/>
      <c r="P23" s="46"/>
      <c r="Q23" s="46"/>
      <c r="R23" s="46"/>
      <c r="S23" s="46"/>
      <c r="T23" s="46"/>
      <c r="U23" s="46">
        <v>940.94</v>
      </c>
      <c r="V23" s="46"/>
      <c r="W23" s="46"/>
      <c r="X23" s="21" t="e">
        <f t="shared" ref="X23" si="2">K23-L23-M23-N23-O23-P23-Q23-R23-S23-T23-U23-V23-W23</f>
        <v>#VALUE!</v>
      </c>
      <c r="Y23" s="21"/>
      <c r="Z23" s="21"/>
      <c r="AA23" s="61"/>
      <c r="AB23" s="35">
        <v>338.98</v>
      </c>
      <c r="AC23" s="35">
        <v>3359.35</v>
      </c>
      <c r="AD23" s="35"/>
      <c r="AE23" s="95" t="str">
        <f t="shared" si="1"/>
        <v>ugovor u realizaciji</v>
      </c>
      <c r="AF23" s="96"/>
    </row>
    <row r="24" spans="1:32" s="1" customFormat="1" ht="59.45" customHeight="1" x14ac:dyDescent="0.25">
      <c r="A24" s="27">
        <v>19</v>
      </c>
      <c r="B24" s="87" t="s">
        <v>284</v>
      </c>
      <c r="C24" s="49">
        <v>4201913250001</v>
      </c>
      <c r="D24" s="49">
        <v>201913250001</v>
      </c>
      <c r="E24" s="31" t="s">
        <v>285</v>
      </c>
      <c r="F24" s="31"/>
      <c r="G24" s="31"/>
      <c r="H24" s="31" t="s">
        <v>30</v>
      </c>
      <c r="I24" s="33">
        <v>44497</v>
      </c>
      <c r="J24" s="33">
        <v>44862</v>
      </c>
      <c r="K24" s="44" t="s">
        <v>286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21"/>
      <c r="Y24" s="21"/>
      <c r="Z24" s="21"/>
      <c r="AA24" s="61"/>
      <c r="AB24" s="35"/>
      <c r="AC24" s="35">
        <v>6000</v>
      </c>
      <c r="AD24" s="35"/>
      <c r="AE24" s="85" t="s">
        <v>294</v>
      </c>
      <c r="AF24" s="86"/>
    </row>
    <row r="25" spans="1:32" s="1" customFormat="1" ht="48.6" customHeight="1" x14ac:dyDescent="0.25">
      <c r="A25" s="27">
        <v>20</v>
      </c>
      <c r="B25" s="87" t="s">
        <v>296</v>
      </c>
      <c r="C25" s="49">
        <v>4200909100007</v>
      </c>
      <c r="D25" s="49">
        <v>200909100007</v>
      </c>
      <c r="E25" s="31" t="s">
        <v>297</v>
      </c>
      <c r="F25" s="31"/>
      <c r="G25" s="31"/>
      <c r="H25" s="31" t="s">
        <v>30</v>
      </c>
      <c r="I25" s="33">
        <v>44522</v>
      </c>
      <c r="J25" s="33">
        <v>44887</v>
      </c>
      <c r="K25" s="44" t="s">
        <v>298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21"/>
      <c r="Y25" s="21"/>
      <c r="Z25" s="21"/>
      <c r="AA25" s="61"/>
      <c r="AB25" s="35"/>
      <c r="AC25" s="35">
        <v>5533.04</v>
      </c>
      <c r="AD25" s="35"/>
      <c r="AE25" s="88" t="s">
        <v>294</v>
      </c>
      <c r="AF25" s="89"/>
    </row>
    <row r="26" spans="1:32" s="1" customFormat="1" ht="48.6" customHeight="1" x14ac:dyDescent="0.25">
      <c r="A26" s="27">
        <v>21</v>
      </c>
      <c r="B26" s="92" t="s">
        <v>106</v>
      </c>
      <c r="C26" s="49">
        <v>4200303990007</v>
      </c>
      <c r="D26" s="49">
        <v>200303990007</v>
      </c>
      <c r="E26" s="31" t="s">
        <v>299</v>
      </c>
      <c r="F26" s="31"/>
      <c r="G26" s="31" t="s">
        <v>303</v>
      </c>
      <c r="H26" s="31" t="s">
        <v>30</v>
      </c>
      <c r="I26" s="33">
        <v>44522</v>
      </c>
      <c r="J26" s="33">
        <v>44887</v>
      </c>
      <c r="K26" s="44" t="s">
        <v>300</v>
      </c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21"/>
      <c r="Y26" s="21"/>
      <c r="Z26" s="21"/>
      <c r="AA26" s="61"/>
      <c r="AB26" s="35"/>
      <c r="AC26" s="35">
        <v>11986.5</v>
      </c>
      <c r="AD26" s="35"/>
      <c r="AE26" s="90" t="s">
        <v>293</v>
      </c>
      <c r="AF26" s="91"/>
    </row>
    <row r="27" spans="1:32" s="1" customFormat="1" ht="48.6" customHeight="1" x14ac:dyDescent="0.25">
      <c r="A27" s="27">
        <v>22</v>
      </c>
      <c r="B27" s="87" t="s">
        <v>296</v>
      </c>
      <c r="C27" s="49">
        <v>4200909100007</v>
      </c>
      <c r="D27" s="49">
        <v>200909100007</v>
      </c>
      <c r="E27" s="31" t="s">
        <v>301</v>
      </c>
      <c r="F27" s="31"/>
      <c r="G27" s="31" t="s">
        <v>302</v>
      </c>
      <c r="H27" s="31" t="s">
        <v>30</v>
      </c>
      <c r="I27" s="33">
        <v>44505</v>
      </c>
      <c r="J27" s="33">
        <v>44870</v>
      </c>
      <c r="K27" s="44" t="s">
        <v>304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21"/>
      <c r="Y27" s="21"/>
      <c r="Z27" s="21"/>
      <c r="AA27" s="61"/>
      <c r="AB27" s="35"/>
      <c r="AC27" s="35">
        <v>2194.31</v>
      </c>
      <c r="AD27" s="35"/>
      <c r="AE27" s="93" t="s">
        <v>293</v>
      </c>
      <c r="AF27" s="94"/>
    </row>
    <row r="28" spans="1:32" s="1" customFormat="1" ht="48.6" customHeight="1" x14ac:dyDescent="0.25">
      <c r="A28" s="27">
        <v>23</v>
      </c>
      <c r="B28" s="87" t="s">
        <v>103</v>
      </c>
      <c r="C28" s="49">
        <v>4302663400003</v>
      </c>
      <c r="D28" s="49"/>
      <c r="E28" s="31" t="s">
        <v>87</v>
      </c>
      <c r="F28" s="31"/>
      <c r="G28" s="31"/>
      <c r="H28" s="31" t="s">
        <v>289</v>
      </c>
      <c r="I28" s="33">
        <v>44533</v>
      </c>
      <c r="J28" s="33">
        <v>44898</v>
      </c>
      <c r="K28" s="44" t="s">
        <v>290</v>
      </c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21"/>
      <c r="Y28" s="21"/>
      <c r="Z28" s="21"/>
      <c r="AA28" s="61"/>
      <c r="AB28" s="35"/>
      <c r="AC28" s="35">
        <v>5880</v>
      </c>
      <c r="AD28" s="35"/>
      <c r="AE28" s="93" t="s">
        <v>293</v>
      </c>
      <c r="AF28" s="94"/>
    </row>
    <row r="29" spans="1:32" s="1" customFormat="1" ht="48.6" customHeight="1" x14ac:dyDescent="0.25">
      <c r="A29" s="27">
        <v>24</v>
      </c>
      <c r="B29" s="87" t="s">
        <v>291</v>
      </c>
      <c r="C29" s="49">
        <v>4200067140005</v>
      </c>
      <c r="D29" s="49">
        <v>200067140005</v>
      </c>
      <c r="E29" s="31" t="s">
        <v>70</v>
      </c>
      <c r="F29" s="31"/>
      <c r="G29" s="31"/>
      <c r="H29" s="31" t="s">
        <v>30</v>
      </c>
      <c r="I29" s="33">
        <v>44539</v>
      </c>
      <c r="J29" s="33">
        <v>44904</v>
      </c>
      <c r="K29" s="44" t="s">
        <v>292</v>
      </c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21"/>
      <c r="Y29" s="21"/>
      <c r="Z29" s="21"/>
      <c r="AA29" s="61"/>
      <c r="AB29" s="35">
        <v>150</v>
      </c>
      <c r="AC29" s="35">
        <v>838</v>
      </c>
      <c r="AD29" s="35"/>
      <c r="AE29" s="90" t="s">
        <v>293</v>
      </c>
      <c r="AF29" s="91"/>
    </row>
    <row r="30" spans="1:32" s="9" customFormat="1" ht="39.75" customHeight="1" x14ac:dyDescent="0.25">
      <c r="A30" s="99"/>
      <c r="B30" s="100"/>
      <c r="C30" s="50"/>
      <c r="D30" s="50"/>
      <c r="E30" s="50"/>
      <c r="F30" s="51"/>
      <c r="G30" s="51"/>
      <c r="H30" s="51"/>
      <c r="I30" s="51"/>
      <c r="J30" s="51"/>
      <c r="K30" s="52"/>
      <c r="L30" s="52">
        <f t="shared" ref="L30:X30" si="3">SUM(L6:L22)</f>
        <v>0</v>
      </c>
      <c r="M30" s="52">
        <f t="shared" si="3"/>
        <v>0</v>
      </c>
      <c r="N30" s="52">
        <f t="shared" si="3"/>
        <v>0</v>
      </c>
      <c r="O30" s="52">
        <f t="shared" si="3"/>
        <v>2493.2800000000002</v>
      </c>
      <c r="P30" s="52">
        <f t="shared" si="3"/>
        <v>700.19</v>
      </c>
      <c r="Q30" s="52">
        <f t="shared" si="3"/>
        <v>1628.99</v>
      </c>
      <c r="R30" s="52">
        <f t="shared" si="3"/>
        <v>3010.4399999999996</v>
      </c>
      <c r="S30" s="52">
        <f t="shared" si="3"/>
        <v>1130.32</v>
      </c>
      <c r="T30" s="52">
        <f t="shared" si="3"/>
        <v>7323.86</v>
      </c>
      <c r="U30" s="52">
        <f t="shared" si="3"/>
        <v>6944.8000000000011</v>
      </c>
      <c r="V30" s="52">
        <f t="shared" si="3"/>
        <v>4742.8499999999995</v>
      </c>
      <c r="W30" s="52">
        <f t="shared" si="3"/>
        <v>6517.8399999999992</v>
      </c>
      <c r="X30" s="52" t="e">
        <f t="shared" si="3"/>
        <v>#VALUE!</v>
      </c>
      <c r="Y30" s="52"/>
      <c r="Z30" s="52"/>
      <c r="AA30" s="63"/>
      <c r="AB30" s="52"/>
      <c r="AC30" s="52"/>
      <c r="AD30" s="52"/>
      <c r="AE30" s="95"/>
      <c r="AF30" s="96"/>
    </row>
    <row r="31" spans="1:32" ht="28.15" customHeight="1" x14ac:dyDescent="0.25">
      <c r="J31" s="3"/>
    </row>
  </sheetData>
  <mergeCells count="41">
    <mergeCell ref="AD2:AD5"/>
    <mergeCell ref="AE2:AF5"/>
    <mergeCell ref="I2:I5"/>
    <mergeCell ref="J2:J5"/>
    <mergeCell ref="K2:K5"/>
    <mergeCell ref="L2:W2"/>
    <mergeCell ref="X2:X5"/>
    <mergeCell ref="Y2:Y5"/>
    <mergeCell ref="A30:B30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21:AF21"/>
    <mergeCell ref="AE22:AF22"/>
    <mergeCell ref="AE23:AF23"/>
    <mergeCell ref="AE30:AF30"/>
    <mergeCell ref="AE16:AF16"/>
    <mergeCell ref="AE17:AF17"/>
    <mergeCell ref="AE18:AF18"/>
    <mergeCell ref="AE19:AF19"/>
    <mergeCell ref="AE20:AF20"/>
  </mergeCells>
  <conditionalFormatting sqref="AE30">
    <cfRule type="cellIs" dxfId="1" priority="66" operator="equal">
      <formula>"UGOVOR IZVRŠEN"</formula>
    </cfRule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E29">
    <cfRule type="cellIs" dxfId="0" priority="2" operator="equal">
      <formula>"UGOVOR IZVRŠEN"</formula>
    </cfRule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AE6:AF2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31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Realizacija 2020</vt:lpstr>
      <vt:lpstr>Realizacija 2021-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2021-12-20T07:04:31Z</dcterms:modified>
</cp:coreProperties>
</file>